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5600" windowHeight="7470" activeTab="1"/>
  </bookViews>
  <sheets>
    <sheet name="Horario" sheetId="2" r:id="rId1"/>
    <sheet name="Hoja3" sheetId="3" r:id="rId2"/>
    <sheet name="Hor.Personal" sheetId="4" r:id="rId3"/>
  </sheets>
  <calcPr calcId="145621"/>
</workbook>
</file>

<file path=xl/calcChain.xml><?xml version="1.0" encoding="utf-8"?>
<calcChain xmlns="http://schemas.openxmlformats.org/spreadsheetml/2006/main">
  <c r="D12" i="2" l="1"/>
  <c r="B12" i="2"/>
  <c r="B11" i="2"/>
  <c r="D11" i="2" s="1"/>
  <c r="E11" i="2" l="1"/>
  <c r="F11" i="2" s="1"/>
  <c r="I11" i="2"/>
  <c r="J11" i="2" s="1"/>
  <c r="K11" i="2" s="1"/>
  <c r="E12" i="2"/>
  <c r="F12" i="2" s="1"/>
  <c r="I12" i="2"/>
  <c r="J12" i="2" s="1"/>
  <c r="K12" i="2" s="1"/>
  <c r="C12" i="2"/>
  <c r="C11" i="2"/>
  <c r="E12" i="4"/>
  <c r="C12" i="4"/>
  <c r="D12" i="4" s="1"/>
  <c r="E11" i="4"/>
  <c r="D11" i="4"/>
  <c r="C11" i="4"/>
  <c r="C10" i="4"/>
  <c r="D10" i="4" s="1"/>
  <c r="C9" i="4"/>
  <c r="E9" i="4" s="1"/>
  <c r="C8" i="4"/>
  <c r="D8" i="4" s="1"/>
  <c r="E7" i="4"/>
  <c r="C7" i="4"/>
  <c r="D7" i="4" s="1"/>
  <c r="C6" i="4"/>
  <c r="D6" i="4" s="1"/>
  <c r="C5" i="4"/>
  <c r="C4" i="4"/>
  <c r="D4" i="4" s="1"/>
  <c r="B4" i="4"/>
  <c r="C3" i="4"/>
  <c r="E3" i="4" s="1"/>
  <c r="G11" i="2" l="1"/>
  <c r="H11" i="2"/>
  <c r="L11" i="2"/>
  <c r="L12" i="2"/>
  <c r="M12" i="2" s="1"/>
  <c r="G12" i="2"/>
  <c r="H12" i="2"/>
  <c r="M11" i="2"/>
  <c r="C13" i="4"/>
  <c r="D13" i="4" s="1"/>
  <c r="E8" i="4"/>
  <c r="E4" i="4"/>
  <c r="E13" i="4"/>
  <c r="D5" i="4"/>
  <c r="E6" i="4"/>
  <c r="D9" i="4"/>
  <c r="E10" i="4"/>
  <c r="D3" i="4"/>
  <c r="E5" i="4"/>
  <c r="B5" i="2"/>
  <c r="C5" i="2" s="1"/>
  <c r="E5" i="2" s="1"/>
  <c r="F5" i="2"/>
  <c r="G5" i="2" s="1"/>
  <c r="H5" i="2" s="1"/>
  <c r="I5" i="2"/>
  <c r="J5" i="2" s="1"/>
  <c r="K5" i="2" s="1"/>
  <c r="C15" i="4" l="1"/>
  <c r="D15" i="4" s="1"/>
  <c r="E15" i="4"/>
  <c r="L5" i="2"/>
  <c r="M5" i="2" s="1"/>
  <c r="D5" i="2"/>
  <c r="M22" i="3"/>
  <c r="L22" i="3"/>
  <c r="K22" i="3"/>
  <c r="G22" i="3"/>
  <c r="F22" i="3"/>
  <c r="N22" i="3" s="1"/>
  <c r="O22" i="3" s="1"/>
  <c r="E22" i="3"/>
  <c r="D22" i="3"/>
  <c r="B22" i="3"/>
  <c r="L21" i="3"/>
  <c r="M21" i="3" s="1"/>
  <c r="K21" i="3"/>
  <c r="E21" i="3"/>
  <c r="F21" i="3" s="1"/>
  <c r="D21" i="3"/>
  <c r="B21" i="3"/>
  <c r="M20" i="3"/>
  <c r="L20" i="3"/>
  <c r="K20" i="3"/>
  <c r="E20" i="3"/>
  <c r="F20" i="3" s="1"/>
  <c r="D20" i="3"/>
  <c r="B20" i="3"/>
  <c r="K19" i="3"/>
  <c r="L19" i="3" s="1"/>
  <c r="M19" i="3" s="1"/>
  <c r="E19" i="3"/>
  <c r="F19" i="3" s="1"/>
  <c r="D19" i="3"/>
  <c r="B19" i="3"/>
  <c r="K18" i="3"/>
  <c r="L18" i="3" s="1"/>
  <c r="M18" i="3" s="1"/>
  <c r="F18" i="3"/>
  <c r="H18" i="3" s="1"/>
  <c r="I18" i="3" s="1"/>
  <c r="J18" i="3" s="1"/>
  <c r="E18" i="3"/>
  <c r="D18" i="3"/>
  <c r="B18" i="3"/>
  <c r="K17" i="3"/>
  <c r="L17" i="3" s="1"/>
  <c r="M17" i="3" s="1"/>
  <c r="E17" i="3"/>
  <c r="F17" i="3" s="1"/>
  <c r="D17" i="3"/>
  <c r="B17" i="3"/>
  <c r="L16" i="3"/>
  <c r="M16" i="3" s="1"/>
  <c r="K16" i="3"/>
  <c r="E16" i="3"/>
  <c r="F16" i="3" s="1"/>
  <c r="D16" i="3"/>
  <c r="B16" i="3"/>
  <c r="K15" i="3"/>
  <c r="L15" i="3" s="1"/>
  <c r="M15" i="3" s="1"/>
  <c r="E15" i="3"/>
  <c r="F15" i="3" s="1"/>
  <c r="D15" i="3"/>
  <c r="B15" i="3"/>
  <c r="K14" i="3"/>
  <c r="L14" i="3" s="1"/>
  <c r="M14" i="3" s="1"/>
  <c r="F14" i="3"/>
  <c r="H14" i="3" s="1"/>
  <c r="I14" i="3" s="1"/>
  <c r="J14" i="3" s="1"/>
  <c r="E14" i="3"/>
  <c r="D14" i="3"/>
  <c r="B14" i="3"/>
  <c r="K13" i="3"/>
  <c r="L13" i="3" s="1"/>
  <c r="M13" i="3" s="1"/>
  <c r="E13" i="3"/>
  <c r="F13" i="3" s="1"/>
  <c r="D13" i="3"/>
  <c r="B13" i="3"/>
  <c r="L12" i="3"/>
  <c r="M12" i="3" s="1"/>
  <c r="K12" i="3"/>
  <c r="E12" i="3"/>
  <c r="F12" i="3" s="1"/>
  <c r="D12" i="3"/>
  <c r="B12" i="3"/>
  <c r="K11" i="3"/>
  <c r="L11" i="3" s="1"/>
  <c r="M11" i="3" s="1"/>
  <c r="E11" i="3"/>
  <c r="F11" i="3" s="1"/>
  <c r="D11" i="3"/>
  <c r="B11" i="3"/>
  <c r="K10" i="3"/>
  <c r="L10" i="3" s="1"/>
  <c r="M10" i="3" s="1"/>
  <c r="F10" i="3"/>
  <c r="G10" i="3" s="1"/>
  <c r="E10" i="3"/>
  <c r="D10" i="3"/>
  <c r="B10" i="3"/>
  <c r="K9" i="3"/>
  <c r="L9" i="3" s="1"/>
  <c r="M9" i="3" s="1"/>
  <c r="E9" i="3"/>
  <c r="F9" i="3" s="1"/>
  <c r="D9" i="3"/>
  <c r="B9" i="3"/>
  <c r="L8" i="3"/>
  <c r="M8" i="3" s="1"/>
  <c r="K8" i="3"/>
  <c r="E8" i="3"/>
  <c r="F8" i="3" s="1"/>
  <c r="D8" i="3"/>
  <c r="B8" i="3"/>
  <c r="K7" i="3"/>
  <c r="L7" i="3" s="1"/>
  <c r="M7" i="3" s="1"/>
  <c r="E7" i="3"/>
  <c r="F7" i="3" s="1"/>
  <c r="D7" i="3"/>
  <c r="B7" i="3"/>
  <c r="K6" i="3"/>
  <c r="L6" i="3" s="1"/>
  <c r="M6" i="3" s="1"/>
  <c r="F6" i="3"/>
  <c r="H6" i="3" s="1"/>
  <c r="I6" i="3" s="1"/>
  <c r="J6" i="3" s="1"/>
  <c r="E6" i="3"/>
  <c r="D6" i="3"/>
  <c r="B6" i="3"/>
  <c r="K5" i="3"/>
  <c r="L5" i="3" s="1"/>
  <c r="M5" i="3" s="1"/>
  <c r="E5" i="3"/>
  <c r="F5" i="3" s="1"/>
  <c r="D5" i="3"/>
  <c r="B5" i="3"/>
  <c r="L4" i="3"/>
  <c r="M4" i="3" s="1"/>
  <c r="K4" i="3"/>
  <c r="E4" i="3"/>
  <c r="F4" i="3" s="1"/>
  <c r="D4" i="3"/>
  <c r="B4" i="3"/>
  <c r="K3" i="3"/>
  <c r="L3" i="3" s="1"/>
  <c r="M3" i="3" s="1"/>
  <c r="E3" i="3"/>
  <c r="F3" i="3" s="1"/>
  <c r="D3" i="3"/>
  <c r="B3" i="3"/>
  <c r="K2" i="3"/>
  <c r="G2" i="3"/>
  <c r="I4" i="2"/>
  <c r="J4" i="2" s="1"/>
  <c r="F4" i="2"/>
  <c r="G4" i="2" s="1"/>
  <c r="B4" i="2"/>
  <c r="C4" i="2" s="1"/>
  <c r="L4" i="2" l="1"/>
  <c r="M4" i="2" s="1"/>
  <c r="E4" i="2"/>
  <c r="G12" i="3"/>
  <c r="N12" i="3"/>
  <c r="O12" i="3" s="1"/>
  <c r="H12" i="3"/>
  <c r="I12" i="3" s="1"/>
  <c r="J12" i="3" s="1"/>
  <c r="N5" i="3"/>
  <c r="O5" i="3" s="1"/>
  <c r="H5" i="3"/>
  <c r="I5" i="3" s="1"/>
  <c r="J5" i="3" s="1"/>
  <c r="G5" i="3"/>
  <c r="N13" i="3"/>
  <c r="O13" i="3" s="1"/>
  <c r="H13" i="3"/>
  <c r="I13" i="3" s="1"/>
  <c r="J13" i="3" s="1"/>
  <c r="G13" i="3"/>
  <c r="H15" i="3"/>
  <c r="I15" i="3" s="1"/>
  <c r="J15" i="3" s="1"/>
  <c r="G15" i="3"/>
  <c r="N15" i="3"/>
  <c r="O15" i="3" s="1"/>
  <c r="G16" i="3"/>
  <c r="N16" i="3"/>
  <c r="O16" i="3" s="1"/>
  <c r="H16" i="3"/>
  <c r="I16" i="3" s="1"/>
  <c r="J16" i="3" s="1"/>
  <c r="N21" i="3"/>
  <c r="O21" i="3" s="1"/>
  <c r="H21" i="3"/>
  <c r="I21" i="3" s="1"/>
  <c r="J21" i="3" s="1"/>
  <c r="G21" i="3"/>
  <c r="H7" i="3"/>
  <c r="I7" i="3" s="1"/>
  <c r="J7" i="3" s="1"/>
  <c r="G7" i="3"/>
  <c r="N7" i="3"/>
  <c r="O7" i="3" s="1"/>
  <c r="G8" i="3"/>
  <c r="N8" i="3"/>
  <c r="O8" i="3" s="1"/>
  <c r="H8" i="3"/>
  <c r="I8" i="3" s="1"/>
  <c r="J8" i="3" s="1"/>
  <c r="N9" i="3"/>
  <c r="O9" i="3" s="1"/>
  <c r="H9" i="3"/>
  <c r="I9" i="3" s="1"/>
  <c r="J9" i="3" s="1"/>
  <c r="G9" i="3"/>
  <c r="N17" i="3"/>
  <c r="O17" i="3" s="1"/>
  <c r="H17" i="3"/>
  <c r="I17" i="3" s="1"/>
  <c r="J17" i="3" s="1"/>
  <c r="G17" i="3"/>
  <c r="H3" i="3"/>
  <c r="I3" i="3" s="1"/>
  <c r="J3" i="3" s="1"/>
  <c r="G3" i="3"/>
  <c r="N3" i="3"/>
  <c r="O3" i="3" s="1"/>
  <c r="G4" i="3"/>
  <c r="N4" i="3"/>
  <c r="O4" i="3" s="1"/>
  <c r="H4" i="3"/>
  <c r="I4" i="3" s="1"/>
  <c r="J4" i="3" s="1"/>
  <c r="H11" i="3"/>
  <c r="I11" i="3" s="1"/>
  <c r="J11" i="3" s="1"/>
  <c r="G11" i="3"/>
  <c r="N11" i="3"/>
  <c r="O11" i="3" s="1"/>
  <c r="H19" i="3"/>
  <c r="I19" i="3" s="1"/>
  <c r="J19" i="3" s="1"/>
  <c r="G19" i="3"/>
  <c r="N19" i="3"/>
  <c r="O19" i="3" s="1"/>
  <c r="G20" i="3"/>
  <c r="N20" i="3"/>
  <c r="O20" i="3" s="1"/>
  <c r="H20" i="3"/>
  <c r="I20" i="3" s="1"/>
  <c r="J20" i="3" s="1"/>
  <c r="N6" i="3"/>
  <c r="O6" i="3" s="1"/>
  <c r="N14" i="3"/>
  <c r="O14" i="3" s="1"/>
  <c r="N18" i="3"/>
  <c r="O18" i="3" s="1"/>
  <c r="G6" i="3"/>
  <c r="N10" i="3"/>
  <c r="O10" i="3" s="1"/>
  <c r="G14" i="3"/>
  <c r="G18" i="3"/>
  <c r="H10" i="3"/>
  <c r="I10" i="3" s="1"/>
  <c r="J10" i="3" s="1"/>
  <c r="H22" i="3"/>
  <c r="K4" i="2"/>
  <c r="D4" i="2"/>
  <c r="H4" i="2"/>
</calcChain>
</file>

<file path=xl/sharedStrings.xml><?xml version="1.0" encoding="utf-8"?>
<sst xmlns="http://schemas.openxmlformats.org/spreadsheetml/2006/main" count="64" uniqueCount="45">
  <si>
    <t>Horas Recreo</t>
  </si>
  <si>
    <t>Total</t>
  </si>
  <si>
    <t>Contrato</t>
  </si>
  <si>
    <t>Hora</t>
  </si>
  <si>
    <t>Minut.</t>
  </si>
  <si>
    <t>hora</t>
  </si>
  <si>
    <t>minut.</t>
  </si>
  <si>
    <t>Minutos</t>
  </si>
  <si>
    <t>HorasLectivas</t>
  </si>
  <si>
    <t>HorasNo Lectiva</t>
  </si>
  <si>
    <t>Min.</t>
  </si>
  <si>
    <t>Detalle</t>
  </si>
  <si>
    <t>Cronolog</t>
  </si>
  <si>
    <t>Apoderado</t>
  </si>
  <si>
    <t>Planificación</t>
  </si>
  <si>
    <t>consejo Tec</t>
  </si>
  <si>
    <t>Evaluacion</t>
  </si>
  <si>
    <t>Talleres</t>
  </si>
  <si>
    <t>Horas no lectivas</t>
  </si>
  <si>
    <t>Horas</t>
  </si>
  <si>
    <t>Cronol.</t>
  </si>
  <si>
    <t>minutos</t>
  </si>
  <si>
    <t>Hr Pedag</t>
  </si>
  <si>
    <t>45 min</t>
  </si>
  <si>
    <t>Cronol</t>
  </si>
  <si>
    <t xml:space="preserve">Tiempo de recreo </t>
  </si>
  <si>
    <t xml:space="preserve">Horas lectivas </t>
  </si>
  <si>
    <t>Hra Aula</t>
  </si>
  <si>
    <t>N° horas</t>
  </si>
  <si>
    <t>Total No Lect.</t>
  </si>
  <si>
    <t>Aula (45 min)</t>
  </si>
  <si>
    <t>Recreo/contrat</t>
  </si>
  <si>
    <t>Ingresar horas solo en las celdas amarillas</t>
  </si>
  <si>
    <t>Total horas profesor</t>
  </si>
  <si>
    <t>El tiempo de recreo los da las horas aula</t>
  </si>
  <si>
    <t>Cálculo horario personal</t>
  </si>
  <si>
    <t>Ingresar horas frente a curso (aula)</t>
  </si>
  <si>
    <t>Consejo (60 min.)</t>
  </si>
  <si>
    <t>Tabla de 70/30  Mineduc</t>
  </si>
  <si>
    <t>Horas recreo</t>
  </si>
  <si>
    <t>Horas Lectivas</t>
  </si>
  <si>
    <t>Aula</t>
  </si>
  <si>
    <t>Horas contrato</t>
  </si>
  <si>
    <t>Tabla de 70/30  propuesta excluyendo recreos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</si>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</sst>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/>
    <xf numFmtId="0" fontId="2" fillId="0" borderId="1" xfId="0" applyFont="1" applyBorder="1"/>
    <xf numFmtId="0" fontId="4" fillId="2" borderId="1" xfId="0" applyFont="1" applyFill="1" applyBorder="1"/>
    <xf numFmtId="0" fontId="4" fillId="3" borderId="1" xfId="0" applyFont="1" applyFill="1" applyBorder="1"/>
    <xf numFmtId="0" fontId="0" fillId="0" borderId="0" xfId="0" applyFill="1"/>
    <xf numFmtId="164" fontId="4" fillId="0" borderId="0" xfId="0" applyNumberFormat="1" applyFont="1" applyFill="1" applyBorder="1"/>
    <xf numFmtId="164" fontId="4" fillId="3" borderId="1" xfId="0" applyNumberFormat="1" applyFont="1" applyFill="1" applyBorder="1"/>
    <xf numFmtId="0" fontId="0" fillId="0" borderId="1" xfId="0" applyBorder="1"/>
    <xf numFmtId="0" fontId="5" fillId="0" borderId="2" xfId="0" applyFont="1" applyBorder="1"/>
    <xf numFmtId="0" fontId="0" fillId="0" borderId="7" xfId="0" applyBorder="1"/>
    <xf numFmtId="0" fontId="0" fillId="0" borderId="8" xfId="0" applyBorder="1"/>
    <xf numFmtId="0" fontId="5" fillId="0" borderId="2" xfId="0" applyFont="1" applyBorder="1" applyAlignment="1">
      <alignment horizontal="left"/>
    </xf>
    <xf numFmtId="0" fontId="0" fillId="0" borderId="2" xfId="0" applyBorder="1"/>
    <xf numFmtId="0" fontId="5" fillId="0" borderId="7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/>
    <xf numFmtId="9" fontId="4" fillId="0" borderId="1" xfId="0" applyNumberFormat="1" applyFont="1" applyFill="1" applyBorder="1"/>
    <xf numFmtId="0" fontId="4" fillId="0" borderId="1" xfId="0" applyFont="1" applyBorder="1"/>
    <xf numFmtId="0" fontId="5" fillId="0" borderId="1" xfId="0" applyFont="1" applyFill="1" applyBorder="1"/>
    <xf numFmtId="164" fontId="5" fillId="0" borderId="1" xfId="0" applyNumberFormat="1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2" fillId="2" borderId="1" xfId="0" applyFont="1" applyFill="1" applyBorder="1"/>
    <xf numFmtId="1" fontId="0" fillId="0" borderId="0" xfId="0" applyNumberFormat="1"/>
    <xf numFmtId="0" fontId="2" fillId="0" borderId="0" xfId="0" applyFont="1" applyFill="1" applyBorder="1"/>
    <xf numFmtId="164" fontId="0" fillId="0" borderId="0" xfId="0" applyNumberFormat="1" applyFill="1"/>
    <xf numFmtId="0" fontId="4" fillId="5" borderId="1" xfId="0" applyFont="1" applyFill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10" fontId="7" fillId="0" borderId="1" xfId="0" applyNumberFormat="1" applyFont="1" applyBorder="1"/>
    <xf numFmtId="0" fontId="7" fillId="2" borderId="1" xfId="0" applyFont="1" applyFill="1" applyBorder="1"/>
    <xf numFmtId="9" fontId="7" fillId="0" borderId="1" xfId="0" applyNumberFormat="1" applyFont="1" applyBorder="1"/>
    <xf numFmtId="0" fontId="7" fillId="0" borderId="1" xfId="0" applyNumberFormat="1" applyFont="1" applyBorder="1"/>
    <xf numFmtId="2" fontId="7" fillId="0" borderId="1" xfId="0" applyNumberFormat="1" applyFont="1" applyBorder="1"/>
    <xf numFmtId="1" fontId="7" fillId="0" borderId="1" xfId="0" applyNumberFormat="1" applyFont="1" applyBorder="1"/>
    <xf numFmtId="164" fontId="5" fillId="0" borderId="1" xfId="0" applyNumberFormat="1" applyFont="1" applyBorder="1"/>
    <xf numFmtId="1" fontId="2" fillId="0" borderId="1" xfId="0" applyNumberFormat="1" applyFont="1" applyBorder="1"/>
    <xf numFmtId="2" fontId="2" fillId="0" borderId="1" xfId="0" applyNumberFormat="1" applyFont="1" applyBorder="1"/>
    <xf numFmtId="1" fontId="5" fillId="0" borderId="0" xfId="0" applyNumberFormat="1" applyFont="1" applyFill="1" applyBorder="1"/>
    <xf numFmtId="1" fontId="5" fillId="3" borderId="1" xfId="0" applyNumberFormat="1" applyFont="1" applyFill="1" applyBorder="1"/>
    <xf numFmtId="1" fontId="5" fillId="5" borderId="1" xfId="0" applyNumberFormat="1" applyFont="1" applyFill="1" applyBorder="1"/>
    <xf numFmtId="10" fontId="4" fillId="3" borderId="1" xfId="0" applyNumberFormat="1" applyFont="1" applyFill="1" applyBorder="1"/>
    <xf numFmtId="164" fontId="5" fillId="3" borderId="1" xfId="0" applyNumberFormat="1" applyFont="1" applyFill="1" applyBorder="1"/>
    <xf numFmtId="0" fontId="5" fillId="3" borderId="1" xfId="0" applyFont="1" applyFill="1" applyBorder="1"/>
    <xf numFmtId="0" fontId="4" fillId="6" borderId="1" xfId="0" applyFont="1" applyFill="1" applyBorder="1"/>
    <xf numFmtId="164" fontId="5" fillId="6" borderId="1" xfId="0" applyNumberFormat="1" applyFont="1" applyFill="1" applyBorder="1"/>
    <xf numFmtId="0" fontId="5" fillId="6" borderId="1" xfId="0" applyFont="1" applyFill="1" applyBorder="1"/>
    <xf numFmtId="0" fontId="2" fillId="6" borderId="1" xfId="0" applyFont="1" applyFill="1" applyBorder="1"/>
    <xf numFmtId="0" fontId="2" fillId="0" borderId="0" xfId="0" applyFont="1" applyBorder="1"/>
    <xf numFmtId="164" fontId="2" fillId="0" borderId="0" xfId="0" applyNumberFormat="1" applyFont="1" applyFill="1" applyBorder="1"/>
    <xf numFmtId="1" fontId="4" fillId="3" borderId="1" xfId="0" applyNumberFormat="1" applyFont="1" applyFill="1" applyBorder="1"/>
    <xf numFmtId="0" fontId="2" fillId="6" borderId="9" xfId="0" applyFont="1" applyFill="1" applyBorder="1"/>
    <xf numFmtId="0" fontId="2" fillId="2" borderId="9" xfId="0" applyFont="1" applyFill="1" applyBorder="1"/>
    <xf numFmtId="0" fontId="5" fillId="6" borderId="4" xfId="0" applyFont="1" applyFill="1" applyBorder="1"/>
    <xf numFmtId="0" fontId="5" fillId="0" borderId="5" xfId="0" applyFont="1" applyFill="1" applyBorder="1"/>
    <xf numFmtId="0" fontId="5" fillId="6" borderId="5" xfId="0" applyFont="1" applyFill="1" applyBorder="1"/>
    <xf numFmtId="0" fontId="2" fillId="0" borderId="10" xfId="0" applyFont="1" applyBorder="1"/>
    <xf numFmtId="0" fontId="9" fillId="4" borderId="4" xfId="0" applyFont="1" applyFill="1" applyBorder="1"/>
    <xf numFmtId="0" fontId="9" fillId="4" borderId="5" xfId="0" applyFont="1" applyFill="1" applyBorder="1"/>
    <xf numFmtId="1" fontId="9" fillId="4" borderId="5" xfId="0" applyNumberFormat="1" applyFont="1" applyFill="1" applyBorder="1"/>
    <xf numFmtId="164" fontId="2" fillId="2" borderId="1" xfId="0" applyNumberFormat="1" applyFont="1" applyFill="1" applyBorder="1"/>
    <xf numFmtId="164" fontId="9" fillId="4" borderId="6" xfId="0" applyNumberFormat="1" applyFont="1" applyFill="1" applyBorder="1"/>
    <xf numFmtId="2" fontId="5" fillId="6" borderId="6" xfId="0" applyNumberFormat="1" applyFont="1" applyFill="1" applyBorder="1"/>
    <xf numFmtId="0" fontId="4" fillId="0" borderId="12" xfId="0" applyFont="1" applyBorder="1"/>
    <xf numFmtId="0" fontId="4" fillId="0" borderId="13" xfId="0" applyFont="1" applyFill="1" applyBorder="1"/>
    <xf numFmtId="0" fontId="4" fillId="0" borderId="13" xfId="0" applyFont="1" applyBorder="1"/>
    <xf numFmtId="0" fontId="4" fillId="0" borderId="14" xfId="0" applyFont="1" applyBorder="1"/>
    <xf numFmtId="0" fontId="4" fillId="5" borderId="3" xfId="0" applyFont="1" applyFill="1" applyBorder="1"/>
    <xf numFmtId="1" fontId="5" fillId="5" borderId="15" xfId="0" applyNumberFormat="1" applyFont="1" applyFill="1" applyBorder="1"/>
    <xf numFmtId="0" fontId="4" fillId="3" borderId="3" xfId="0" applyFont="1" applyFill="1" applyBorder="1"/>
    <xf numFmtId="164" fontId="5" fillId="3" borderId="15" xfId="0" applyNumberFormat="1" applyFont="1" applyFill="1" applyBorder="1"/>
    <xf numFmtId="0" fontId="2" fillId="6" borderId="3" xfId="0" applyFont="1" applyFill="1" applyBorder="1"/>
    <xf numFmtId="164" fontId="5" fillId="6" borderId="15" xfId="0" applyNumberFormat="1" applyFont="1" applyFill="1" applyBorder="1"/>
    <xf numFmtId="0" fontId="2" fillId="6" borderId="16" xfId="0" applyFont="1" applyFill="1" applyBorder="1"/>
    <xf numFmtId="0" fontId="2" fillId="0" borderId="17" xfId="0" applyFont="1" applyBorder="1"/>
    <xf numFmtId="164" fontId="5" fillId="0" borderId="18" xfId="0" applyNumberFormat="1" applyFont="1" applyFill="1" applyBorder="1"/>
    <xf numFmtId="1" fontId="5" fillId="6" borderId="9" xfId="0" applyNumberFormat="1" applyFont="1" applyFill="1" applyBorder="1"/>
    <xf numFmtId="1" fontId="5" fillId="6" borderId="11" xfId="0" applyNumberFormat="1" applyFont="1" applyFill="1" applyBorder="1"/>
    <xf numFmtId="164" fontId="5" fillId="0" borderId="20" xfId="0" applyNumberFormat="1" applyFont="1" applyFill="1" applyBorder="1"/>
    <xf numFmtId="0" fontId="5" fillId="0" borderId="20" xfId="0" applyFont="1" applyFill="1" applyBorder="1"/>
    <xf numFmtId="1" fontId="5" fillId="5" borderId="20" xfId="0" applyNumberFormat="1" applyFont="1" applyFill="1" applyBorder="1"/>
    <xf numFmtId="164" fontId="5" fillId="6" borderId="21" xfId="0" applyNumberFormat="1" applyFont="1" applyFill="1" applyBorder="1"/>
    <xf numFmtId="0" fontId="5" fillId="6" borderId="22" xfId="0" applyFont="1" applyFill="1" applyBorder="1"/>
    <xf numFmtId="164" fontId="5" fillId="3" borderId="20" xfId="0" applyNumberFormat="1" applyFont="1" applyFill="1" applyBorder="1"/>
    <xf numFmtId="1" fontId="5" fillId="3" borderId="20" xfId="0" applyNumberFormat="1" applyFont="1" applyFill="1" applyBorder="1"/>
    <xf numFmtId="0" fontId="5" fillId="3" borderId="20" xfId="0" applyFont="1" applyFill="1" applyBorder="1"/>
    <xf numFmtId="0" fontId="5" fillId="0" borderId="0" xfId="0" applyFont="1" applyBorder="1"/>
    <xf numFmtId="0" fontId="0" fillId="0" borderId="0" xfId="0" applyFont="1"/>
    <xf numFmtId="164" fontId="5" fillId="0" borderId="0" xfId="0" applyNumberFormat="1" applyFont="1" applyFill="1" applyBorder="1"/>
    <xf numFmtId="0" fontId="0" fillId="0" borderId="0" xfId="0" applyNumberFormat="1" applyFill="1" applyBorder="1"/>
    <xf numFmtId="0" fontId="1" fillId="0" borderId="0" xfId="0" applyFont="1" applyFill="1" applyBorder="1"/>
    <xf numFmtId="2" fontId="5" fillId="0" borderId="0" xfId="0" applyNumberFormat="1" applyFont="1" applyFill="1" applyBorder="1"/>
    <xf numFmtId="0" fontId="9" fillId="0" borderId="0" xfId="0" applyFont="1" applyFill="1" applyBorder="1"/>
    <xf numFmtId="1" fontId="9" fillId="0" borderId="0" xfId="0" applyNumberFormat="1" applyFont="1" applyFill="1" applyBorder="1"/>
    <xf numFmtId="164" fontId="9" fillId="0" borderId="0" xfId="0" applyNumberFormat="1" applyFont="1" applyFill="1" applyBorder="1"/>
    <xf numFmtId="0" fontId="4" fillId="7" borderId="3" xfId="0" applyFont="1" applyFill="1" applyBorder="1"/>
    <xf numFmtId="0" fontId="5" fillId="7" borderId="3" xfId="0" applyFont="1" applyFill="1" applyBorder="1"/>
    <xf numFmtId="0" fontId="5" fillId="7" borderId="19" xfId="0" applyFont="1" applyFill="1" applyBorder="1"/>
    <xf numFmtId="0" fontId="4" fillId="7" borderId="1" xfId="0" applyFont="1" applyFill="1" applyBorder="1"/>
    <xf numFmtId="0" fontId="4" fillId="7" borderId="15" xfId="0" applyFont="1" applyFill="1" applyBorder="1"/>
    <xf numFmtId="1" fontId="5" fillId="7" borderId="1" xfId="0" applyNumberFormat="1" applyFont="1" applyFill="1" applyBorder="1"/>
    <xf numFmtId="0" fontId="5" fillId="7" borderId="15" xfId="0" applyFont="1" applyFill="1" applyBorder="1"/>
    <xf numFmtId="0" fontId="5" fillId="7" borderId="20" xfId="0" applyFont="1" applyFill="1" applyBorder="1"/>
    <xf numFmtId="0" fontId="5" fillId="7" borderId="23" xfId="0" applyFont="1" applyFill="1" applyBorder="1"/>
    <xf numFmtId="0" fontId="2" fillId="0" borderId="0" xfId="0" applyNumberFormat="1" applyFont="1" applyFill="1" applyBorder="1"/>
    <xf numFmtId="1" fontId="5" fillId="0" borderId="1" xfId="0" applyNumberFormat="1" applyFont="1" applyFill="1" applyBorder="1"/>
    <xf numFmtId="1" fontId="5" fillId="0" borderId="20" xfId="0" applyNumberFormat="1" applyFont="1" applyFill="1" applyBorder="1"/>
    <xf numFmtId="0" fontId="4" fillId="0" borderId="8" xfId="0" applyFont="1" applyBorder="1"/>
    <xf numFmtId="1" fontId="5" fillId="0" borderId="9" xfId="0" applyNumberFormat="1" applyFont="1" applyFill="1" applyBorder="1"/>
    <xf numFmtId="0" fontId="5" fillId="6" borderId="20" xfId="0" applyFont="1" applyFill="1" applyBorder="1"/>
    <xf numFmtId="165" fontId="4" fillId="3" borderId="24" xfId="0" applyNumberFormat="1" applyFont="1" applyFill="1" applyBorder="1"/>
    <xf numFmtId="0" fontId="4" fillId="0" borderId="24" xfId="0" applyFont="1" applyFill="1" applyBorder="1"/>
    <xf numFmtId="0" fontId="5" fillId="3" borderId="4" xfId="0" applyFont="1" applyFill="1" applyBorder="1"/>
    <xf numFmtId="0" fontId="0" fillId="3" borderId="6" xfId="0" applyFill="1" applyBorder="1"/>
    <xf numFmtId="0" fontId="4" fillId="8" borderId="1" xfId="0" applyFont="1" applyFill="1" applyBorder="1"/>
    <xf numFmtId="1" fontId="5" fillId="8" borderId="1" xfId="0" applyNumberFormat="1" applyFont="1" applyFill="1" applyBorder="1"/>
    <xf numFmtId="0" fontId="2" fillId="9" borderId="1" xfId="0" applyFont="1" applyFill="1" applyBorder="1"/>
    <xf numFmtId="1" fontId="7" fillId="9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13</xdr:row>
      <xdr:rowOff>142875</xdr:rowOff>
    </xdr:from>
    <xdr:to>
      <xdr:col>5</xdr:col>
      <xdr:colOff>38100</xdr:colOff>
      <xdr:row>15</xdr:row>
      <xdr:rowOff>57150</xdr:rowOff>
    </xdr:to>
    <xdr:sp macro="" textlink="">
      <xdr:nvSpPr>
        <xdr:cNvPr id="2" name="1 Rectángulo redondeado"/>
        <xdr:cNvSpPr/>
      </xdr:nvSpPr>
      <xdr:spPr>
        <a:xfrm>
          <a:off x="3876675" y="5238750"/>
          <a:ext cx="790575" cy="49530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F16" sqref="F16"/>
    </sheetView>
  </sheetViews>
  <sheetFormatPr baseColWidth="10" defaultRowHeight="15" x14ac:dyDescent="0.25"/>
  <cols>
    <col min="1" max="1" width="21.5703125" customWidth="1"/>
    <col min="2" max="2" width="13.5703125" customWidth="1"/>
    <col min="4" max="4" width="12.85546875" customWidth="1"/>
    <col min="5" max="5" width="11.42578125" customWidth="1"/>
    <col min="6" max="6" width="14.85546875" customWidth="1"/>
    <col min="11" max="11" width="11.85546875" customWidth="1"/>
    <col min="13" max="13" width="12.28515625" customWidth="1"/>
  </cols>
  <sheetData>
    <row r="1" spans="1:13" ht="24" thickBot="1" x14ac:dyDescent="0.4">
      <c r="C1" s="1" t="s">
        <v>38</v>
      </c>
      <c r="D1" s="89"/>
      <c r="E1" s="89"/>
      <c r="F1" s="89"/>
    </row>
    <row r="2" spans="1:13" ht="21" x14ac:dyDescent="0.35">
      <c r="A2" s="13"/>
      <c r="B2" s="9" t="s">
        <v>8</v>
      </c>
      <c r="C2" s="10"/>
      <c r="D2" s="11"/>
      <c r="E2" s="10"/>
      <c r="F2" s="12" t="s">
        <v>9</v>
      </c>
      <c r="G2" s="10"/>
      <c r="H2" s="11"/>
      <c r="I2" s="13"/>
      <c r="J2" s="14" t="s">
        <v>0</v>
      </c>
      <c r="K2" s="11"/>
      <c r="L2" s="15" t="s">
        <v>1</v>
      </c>
      <c r="M2" s="11"/>
    </row>
    <row r="3" spans="1:13" ht="18.75" x14ac:dyDescent="0.3">
      <c r="A3" s="97" t="s">
        <v>42</v>
      </c>
      <c r="B3" s="17">
        <v>0.7</v>
      </c>
      <c r="C3" s="16" t="s">
        <v>10</v>
      </c>
      <c r="D3" s="16" t="s">
        <v>3</v>
      </c>
      <c r="E3" s="27" t="s">
        <v>27</v>
      </c>
      <c r="F3" s="46">
        <v>23.2</v>
      </c>
      <c r="G3" s="46" t="s">
        <v>4</v>
      </c>
      <c r="H3" s="46" t="s">
        <v>5</v>
      </c>
      <c r="I3" s="43">
        <v>6.8000000000000005E-2</v>
      </c>
      <c r="J3" s="4" t="s">
        <v>6</v>
      </c>
      <c r="K3" s="4" t="s">
        <v>5</v>
      </c>
      <c r="L3" s="100" t="s">
        <v>6</v>
      </c>
      <c r="M3" s="101" t="s">
        <v>5</v>
      </c>
    </row>
    <row r="4" spans="1:13" ht="21.75" thickBot="1" x14ac:dyDescent="0.4">
      <c r="A4" s="98"/>
      <c r="B4" s="20">
        <f>(A4*70)/100</f>
        <v>0</v>
      </c>
      <c r="C4" s="19">
        <f>(B4*60)</f>
        <v>0</v>
      </c>
      <c r="D4" s="19" t="str">
        <f>TRUNC(C4/60,0) &amp; ":" &amp; TRUNC(MOD(C4,60),0) &amp; ":" &amp; VALUE(IF(ISERROR(MID(C4,FIND(",",C4)+1,2)),0,MID(C4,FIND(",",C4)+1,2)))</f>
        <v>0:0:0</v>
      </c>
      <c r="E4" s="42">
        <f>(C4/45)</f>
        <v>0</v>
      </c>
      <c r="F4" s="47">
        <f>(A4*23.2)/100</f>
        <v>0</v>
      </c>
      <c r="G4" s="78">
        <f>(F4*60)</f>
        <v>0</v>
      </c>
      <c r="H4" s="48" t="str">
        <f>TRUNC(G4/60,0) &amp; ":" &amp; TRUNC(MOD(G4,60),0) &amp; ":" &amp; VALUE(IF(ISERROR(MID(G4,FIND(",",G4)+1,2)),0,MID(G4,FIND(",",G4)+1,2)))</f>
        <v>0:0:0</v>
      </c>
      <c r="I4" s="44">
        <f>(A4*6.8)/100</f>
        <v>0</v>
      </c>
      <c r="J4" s="41">
        <f>(I4*60)</f>
        <v>0</v>
      </c>
      <c r="K4" s="45" t="str">
        <f>TRUNC(J4/60,0) &amp; ":" &amp; TRUNC(MOD(J4,60),0) &amp; ":" &amp; VALUE(IF(ISERROR(MID(J4,FIND(",",J4)+1,2)),0,MID(J4,FIND(",",J4)+1,2)))</f>
        <v>0:0:0</v>
      </c>
      <c r="L4" s="102">
        <f>(C4+G4+J4)</f>
        <v>0</v>
      </c>
      <c r="M4" s="103" t="str">
        <f>TRUNC(L4/60,0) &amp; ":" &amp; TRUNC(MOD(L4,60),0) &amp; ":" &amp; VALUE(IF(ISERROR(MID(L4,FIND(",",L4)+1,2)),0,MID(L4,FIND(",",L4)+1,2)))</f>
        <v>0:0:0</v>
      </c>
    </row>
    <row r="5" spans="1:13" ht="21.75" thickBot="1" x14ac:dyDescent="0.4">
      <c r="A5" s="99"/>
      <c r="B5" s="80">
        <f>(A5*70)/100</f>
        <v>0</v>
      </c>
      <c r="C5" s="81">
        <f>(B5*60)</f>
        <v>0</v>
      </c>
      <c r="D5" s="81" t="str">
        <f>TRUNC(C5/60,0) &amp; ":" &amp; TRUNC(MOD(C5,60),0) &amp; ":" &amp; VALUE(IF(ISERROR(MID(C5,FIND(",",C5)+1,2)),0,MID(C5,FIND(",",C5)+1,2)))</f>
        <v>0:0:0</v>
      </c>
      <c r="E5" s="82">
        <f>(C5/45)</f>
        <v>0</v>
      </c>
      <c r="F5" s="83">
        <f>(A5*23.2)/100</f>
        <v>0</v>
      </c>
      <c r="G5" s="79">
        <f>(F5*60)</f>
        <v>0</v>
      </c>
      <c r="H5" s="84" t="str">
        <f>TRUNC(G5/60,0) &amp; ":" &amp; TRUNC(MOD(G5,60),0) &amp; ":" &amp; VALUE(IF(ISERROR(MID(G5,FIND(",",G5)+1,2)),0,MID(G5,FIND(",",G5)+1,2)))</f>
        <v>0:0:0</v>
      </c>
      <c r="I5" s="85">
        <f>(A5*6.8)/100</f>
        <v>0</v>
      </c>
      <c r="J5" s="86">
        <f>(I5*60)</f>
        <v>0</v>
      </c>
      <c r="K5" s="87" t="str">
        <f>TRUNC(J5/60,0) &amp; ":" &amp; TRUNC(MOD(J5,60),0) &amp; ":" &amp; VALUE(IF(ISERROR(MID(J5,FIND(",",J5)+1,2)),0,MID(J5,FIND(",",J5)+1,2)))</f>
        <v>0:0:0</v>
      </c>
      <c r="L5" s="104">
        <f>(C5+G5+J5)</f>
        <v>0</v>
      </c>
      <c r="M5" s="105" t="str">
        <f>TRUNC(L5/60,0) &amp; ":" &amp; TRUNC(MOD(L5,60),0) &amp; ":" &amp; VALUE(IF(ISERROR(MID(L5,FIND(",",L5)+1,2)),0,MID(L5,FIND(",",L5)+1,2)))</f>
        <v>0:0:0</v>
      </c>
    </row>
    <row r="6" spans="1:13" ht="21" x14ac:dyDescent="0.35">
      <c r="A6" s="21"/>
      <c r="B6" s="90"/>
      <c r="C6" s="21"/>
      <c r="D6" s="21"/>
      <c r="E6" s="40"/>
      <c r="F6" s="90"/>
      <c r="G6" s="40"/>
      <c r="H6" s="21"/>
      <c r="I6" s="90"/>
      <c r="J6" s="40"/>
      <c r="K6" s="21"/>
      <c r="L6" s="21"/>
      <c r="M6" s="21"/>
    </row>
    <row r="7" spans="1:13" ht="21" x14ac:dyDescent="0.35">
      <c r="A7" s="25"/>
      <c r="B7" s="21"/>
      <c r="C7" s="21"/>
      <c r="D7" s="21"/>
      <c r="E7" s="25"/>
      <c r="F7" s="25"/>
      <c r="G7" s="91"/>
      <c r="H7" s="91"/>
      <c r="I7" s="22"/>
      <c r="J7" s="22"/>
      <c r="K7" s="22"/>
      <c r="L7" s="22"/>
      <c r="M7" s="22"/>
    </row>
    <row r="8" spans="1:13" ht="24" thickBot="1" x14ac:dyDescent="0.4">
      <c r="C8" s="1" t="s">
        <v>43</v>
      </c>
      <c r="D8" s="89"/>
      <c r="E8" s="89"/>
      <c r="F8" s="89"/>
    </row>
    <row r="9" spans="1:13" ht="21.75" thickBot="1" x14ac:dyDescent="0.4">
      <c r="A9" s="13"/>
      <c r="B9" s="114" t="s">
        <v>39</v>
      </c>
      <c r="C9" s="115"/>
      <c r="D9" s="109" t="s">
        <v>19</v>
      </c>
      <c r="E9" s="12" t="s">
        <v>40</v>
      </c>
      <c r="F9" s="10"/>
      <c r="G9" s="11"/>
      <c r="H9" s="11"/>
      <c r="I9" s="13"/>
      <c r="J9" s="14" t="s">
        <v>18</v>
      </c>
      <c r="K9" s="11"/>
      <c r="L9" s="15" t="s">
        <v>1</v>
      </c>
      <c r="M9" s="11"/>
    </row>
    <row r="10" spans="1:13" ht="18.75" x14ac:dyDescent="0.3">
      <c r="A10" s="97" t="s">
        <v>42</v>
      </c>
      <c r="B10" s="112">
        <v>6.8000000000000005E-2</v>
      </c>
      <c r="C10" s="113" t="s">
        <v>10</v>
      </c>
      <c r="D10" s="116" t="s">
        <v>44</v>
      </c>
      <c r="E10" s="16">
        <v>70</v>
      </c>
      <c r="F10" s="16" t="s">
        <v>4</v>
      </c>
      <c r="G10" s="16" t="s">
        <v>5</v>
      </c>
      <c r="H10" s="27" t="s">
        <v>41</v>
      </c>
      <c r="I10" s="17">
        <v>0.3</v>
      </c>
      <c r="J10" s="16" t="s">
        <v>6</v>
      </c>
      <c r="K10" s="46" t="s">
        <v>5</v>
      </c>
      <c r="L10" s="100" t="s">
        <v>6</v>
      </c>
      <c r="M10" s="101" t="s">
        <v>5</v>
      </c>
    </row>
    <row r="11" spans="1:13" ht="21" x14ac:dyDescent="0.35">
      <c r="A11" s="98"/>
      <c r="B11" s="44">
        <f>(A11*6.8)/100</f>
        <v>0</v>
      </c>
      <c r="C11" s="107">
        <f>(B11*60)</f>
        <v>0</v>
      </c>
      <c r="D11" s="117">
        <f>(A11-B11)</f>
        <v>0</v>
      </c>
      <c r="E11" s="20">
        <f>(D11*70/100)</f>
        <v>0</v>
      </c>
      <c r="F11" s="110">
        <f>(E11*60)</f>
        <v>0</v>
      </c>
      <c r="G11" s="19" t="str">
        <f>TRUNC(F11/60,0) &amp; ":" &amp; TRUNC(MOD(F11,60),0) &amp; ":" &amp; VALUE(IF(ISERROR(MID(F11,FIND(",",F11)+1,2)),0,MID(F11,FIND(",",F11)+1,2)))</f>
        <v>0:0:0</v>
      </c>
      <c r="H11" s="42">
        <f>(F11/45)</f>
        <v>0</v>
      </c>
      <c r="I11" s="20">
        <f>(D11*30)/100</f>
        <v>0</v>
      </c>
      <c r="J11" s="107">
        <f>(I11*60)</f>
        <v>0</v>
      </c>
      <c r="K11" s="48" t="str">
        <f>TRUNC(J11/60,0) &amp; ":" &amp; TRUNC(MOD(J11,60),0) &amp; ":" &amp; VALUE(IF(ISERROR(MID(J11,FIND(",",J11)+1,2)),0,MID(J11,FIND(",",J11)+1,2)))</f>
        <v>0:0:0</v>
      </c>
      <c r="L11" s="102">
        <f>(C11+F11+J11)</f>
        <v>0</v>
      </c>
      <c r="M11" s="103" t="str">
        <f>TRUNC(L11/60,0) &amp; ":" &amp; TRUNC(MOD(L11,60),0) &amp; ":" &amp; VALUE(IF(ISERROR(MID(L11,FIND(",",L11)+1,2)),0,MID(L11,FIND(",",L11)+1,2)))</f>
        <v>0:0:0</v>
      </c>
    </row>
    <row r="12" spans="1:13" ht="21.75" thickBot="1" x14ac:dyDescent="0.4">
      <c r="A12" s="99"/>
      <c r="B12" s="44">
        <f>(A12*6.8)/100</f>
        <v>0</v>
      </c>
      <c r="C12" s="108">
        <f>(B12*60)</f>
        <v>0</v>
      </c>
      <c r="D12" s="117">
        <f>(A12-B12)</f>
        <v>0</v>
      </c>
      <c r="E12" s="20">
        <f>(D12*70/100)</f>
        <v>0</v>
      </c>
      <c r="F12" s="107">
        <f>(E12*60)</f>
        <v>0</v>
      </c>
      <c r="G12" s="19" t="str">
        <f>TRUNC(F12/60,0) &amp; ":" &amp; TRUNC(MOD(F12,60),0) &amp; ":" &amp; VALUE(IF(ISERROR(MID(F12,FIND(",",F12)+1,2)),0,MID(F12,FIND(",",F12)+1,2)))</f>
        <v>0:0:0</v>
      </c>
      <c r="H12" s="42">
        <f>(F12/45)</f>
        <v>0</v>
      </c>
      <c r="I12" s="20">
        <f>(D12*30)/100</f>
        <v>0</v>
      </c>
      <c r="J12" s="108">
        <f>(I12*60)</f>
        <v>0</v>
      </c>
      <c r="K12" s="111" t="str">
        <f>TRUNC(J12/60,0) &amp; ":" &amp; TRUNC(MOD(J12,60),0) &amp; ":" &amp; VALUE(IF(ISERROR(MID(J12,FIND(",",J12)+1,2)),0,MID(J12,FIND(",",J12)+1,2)))</f>
        <v>0:0:0</v>
      </c>
      <c r="L12" s="102">
        <f>(C12+F12+J12)</f>
        <v>0</v>
      </c>
      <c r="M12" s="103" t="str">
        <f>TRUNC(L12/60,0) &amp; ":" &amp; TRUNC(MOD(L12,60),0) &amp; ":" &amp; VALUE(IF(ISERROR(MID(L12,FIND(",",L12)+1,2)),0,MID(L12,FIND(",",L12)+1,2)))</f>
        <v>0:0:0</v>
      </c>
    </row>
    <row r="13" spans="1:13" ht="21" x14ac:dyDescent="0.35">
      <c r="A13" s="25"/>
      <c r="B13" s="25"/>
      <c r="C13" s="25"/>
      <c r="D13" s="25"/>
      <c r="E13" s="90"/>
      <c r="F13" s="6"/>
      <c r="G13" s="22"/>
      <c r="H13" s="22"/>
      <c r="I13" s="22"/>
      <c r="J13" s="25"/>
      <c r="K13" s="22"/>
      <c r="L13" s="22"/>
      <c r="M13" s="25"/>
    </row>
    <row r="14" spans="1:13" ht="21" x14ac:dyDescent="0.35">
      <c r="A14" s="25"/>
      <c r="B14" s="25"/>
      <c r="C14" s="25"/>
      <c r="D14" s="25"/>
      <c r="E14" s="90"/>
      <c r="F14" s="6"/>
      <c r="G14" s="22"/>
      <c r="H14" s="92"/>
      <c r="I14" s="92"/>
      <c r="J14" s="92"/>
      <c r="K14" s="22"/>
      <c r="L14" s="22"/>
      <c r="M14" s="25"/>
    </row>
    <row r="15" spans="1:13" ht="21" x14ac:dyDescent="0.35">
      <c r="A15" s="25"/>
      <c r="B15" s="25"/>
      <c r="C15" s="25"/>
      <c r="D15" s="106"/>
      <c r="E15" s="19"/>
      <c r="F15" s="6"/>
      <c r="G15" s="22"/>
      <c r="H15" s="92"/>
      <c r="I15" s="92"/>
      <c r="J15" s="92"/>
      <c r="K15" s="22"/>
      <c r="L15" s="22"/>
      <c r="M15" s="25"/>
    </row>
    <row r="16" spans="1:13" ht="21" x14ac:dyDescent="0.35">
      <c r="A16" s="25"/>
      <c r="B16" s="51"/>
      <c r="C16" s="25"/>
      <c r="D16" s="25"/>
      <c r="E16" s="90"/>
      <c r="F16" s="6"/>
      <c r="G16" s="22"/>
      <c r="H16" s="92"/>
      <c r="I16" s="92"/>
      <c r="J16" s="92"/>
      <c r="K16" s="22"/>
      <c r="L16" s="22"/>
      <c r="M16" s="25"/>
    </row>
    <row r="17" spans="1:13" ht="21" x14ac:dyDescent="0.35">
      <c r="A17" s="25"/>
      <c r="B17" s="25"/>
      <c r="C17" s="25"/>
      <c r="D17" s="25"/>
      <c r="E17" s="90"/>
      <c r="F17" s="6"/>
      <c r="G17" s="22"/>
      <c r="H17" s="22"/>
      <c r="I17" s="22"/>
      <c r="J17" s="25"/>
      <c r="K17" s="22"/>
      <c r="L17" s="22"/>
      <c r="M17" s="25"/>
    </row>
    <row r="18" spans="1:13" ht="21" x14ac:dyDescent="0.35">
      <c r="A18" s="25"/>
      <c r="B18" s="25"/>
      <c r="C18" s="25"/>
      <c r="D18" s="25"/>
      <c r="E18" s="90"/>
      <c r="F18" s="6"/>
      <c r="G18" s="22"/>
      <c r="H18" s="22"/>
      <c r="I18" s="22"/>
      <c r="J18" s="25"/>
      <c r="K18" s="22"/>
      <c r="L18" s="22"/>
      <c r="M18" s="25"/>
    </row>
    <row r="19" spans="1:13" ht="21" x14ac:dyDescent="0.35">
      <c r="A19" s="21"/>
      <c r="B19" s="21"/>
      <c r="C19" s="21"/>
      <c r="D19" s="21"/>
      <c r="E19" s="93"/>
      <c r="F19" s="25"/>
      <c r="G19" s="22"/>
      <c r="H19" s="22"/>
      <c r="I19" s="22"/>
      <c r="J19" s="25"/>
      <c r="K19" s="22"/>
      <c r="L19" s="22"/>
      <c r="M19" s="25"/>
    </row>
    <row r="20" spans="1:13" ht="21" x14ac:dyDescent="0.35">
      <c r="A20" s="25"/>
      <c r="B20" s="25"/>
      <c r="C20" s="25"/>
      <c r="D20" s="25"/>
      <c r="E20" s="90"/>
      <c r="F20" s="25"/>
      <c r="G20" s="22"/>
      <c r="H20" s="22"/>
      <c r="I20" s="22"/>
      <c r="J20" s="25"/>
      <c r="K20" s="22"/>
      <c r="L20" s="22"/>
      <c r="M20" s="25"/>
    </row>
    <row r="21" spans="1:13" ht="23.25" x14ac:dyDescent="0.35">
      <c r="A21" s="94"/>
      <c r="B21" s="94"/>
      <c r="C21" s="95"/>
      <c r="D21" s="94"/>
      <c r="E21" s="96"/>
      <c r="F21" s="51"/>
      <c r="G21" s="22"/>
      <c r="H21" s="22"/>
      <c r="I21" s="22"/>
      <c r="J21" s="25"/>
      <c r="K21" s="22"/>
      <c r="L21" s="22"/>
      <c r="M21" s="25"/>
    </row>
    <row r="22" spans="1:13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R15" sqref="R15"/>
    </sheetView>
  </sheetViews>
  <sheetFormatPr baseColWidth="10" defaultRowHeight="15" x14ac:dyDescent="0.25"/>
  <cols>
    <col min="1" max="1" width="8.140625" customWidth="1"/>
    <col min="2" max="2" width="9.5703125" customWidth="1"/>
    <col min="3" max="3" width="11" customWidth="1"/>
    <col min="4" max="4" width="9.42578125" customWidth="1"/>
    <col min="5" max="5" width="10.140625" customWidth="1"/>
    <col min="6" max="6" width="10.7109375" customWidth="1"/>
    <col min="7" max="7" width="10.28515625" customWidth="1"/>
    <col min="8" max="8" width="10.5703125" customWidth="1"/>
    <col min="9" max="9" width="9" customWidth="1"/>
    <col min="10" max="10" width="10.140625" customWidth="1"/>
    <col min="12" max="12" width="8.5703125" customWidth="1"/>
    <col min="14" max="14" width="8.5703125" customWidth="1"/>
    <col min="15" max="15" width="10.28515625" customWidth="1"/>
  </cols>
  <sheetData>
    <row r="1" spans="1:15" ht="23.25" x14ac:dyDescent="0.35">
      <c r="A1" s="28" t="s">
        <v>25</v>
      </c>
      <c r="B1" s="28"/>
      <c r="C1" s="28"/>
      <c r="D1" s="29"/>
      <c r="E1" s="30" t="s">
        <v>26</v>
      </c>
      <c r="F1" s="30"/>
      <c r="G1" s="30"/>
      <c r="H1" s="29"/>
      <c r="I1" s="29"/>
      <c r="J1" s="29"/>
      <c r="K1" s="37" t="s">
        <v>18</v>
      </c>
      <c r="L1" s="8"/>
      <c r="M1" s="8"/>
      <c r="N1" s="18" t="s">
        <v>1</v>
      </c>
      <c r="O1" s="18" t="s">
        <v>2</v>
      </c>
    </row>
    <row r="2" spans="1:15" ht="20.25" x14ac:dyDescent="0.3">
      <c r="A2" s="29" t="s">
        <v>19</v>
      </c>
      <c r="B2" s="31">
        <v>6.8199999999999997E-2</v>
      </c>
      <c r="C2" s="29" t="s">
        <v>7</v>
      </c>
      <c r="D2" s="32" t="s">
        <v>20</v>
      </c>
      <c r="E2" s="33">
        <v>0.7</v>
      </c>
      <c r="F2" s="31" t="s">
        <v>21</v>
      </c>
      <c r="G2" s="29">
        <f>(44*60)</f>
        <v>2640</v>
      </c>
      <c r="H2" s="118" t="s">
        <v>22</v>
      </c>
      <c r="I2" s="2" t="s">
        <v>23</v>
      </c>
      <c r="J2" s="32" t="s">
        <v>24</v>
      </c>
      <c r="K2" s="2">
        <f>(100-76.82)</f>
        <v>23.180000000000007</v>
      </c>
      <c r="L2" s="8" t="s">
        <v>7</v>
      </c>
      <c r="M2" s="32" t="s">
        <v>24</v>
      </c>
      <c r="N2" s="8" t="s">
        <v>7</v>
      </c>
      <c r="O2" s="8"/>
    </row>
    <row r="3" spans="1:15" ht="20.25" x14ac:dyDescent="0.3">
      <c r="A3" s="34">
        <v>44</v>
      </c>
      <c r="B3" s="35">
        <f>(A3*6.82)/100</f>
        <v>3.0008000000000004</v>
      </c>
      <c r="C3" s="36">
        <v>180</v>
      </c>
      <c r="D3" s="3" t="str">
        <f>TRUNC(C3/60,0) &amp; ":" &amp; TRUNC(MOD(C3,60),0) &amp; ":" &amp; VALUE(IF(ISERROR(MID(C3,FIND(",",C3)+1,2)),0,MID(C3,FIND(",",C3)+1,2)))</f>
        <v>3:0:0</v>
      </c>
      <c r="E3" s="35">
        <f>(A3*70)/100</f>
        <v>30.8</v>
      </c>
      <c r="F3" s="36">
        <f>(E3*60)</f>
        <v>1848</v>
      </c>
      <c r="G3" s="2" t="str">
        <f t="shared" ref="G3:G22" si="0">TRUNC(F3/60,0) &amp; ":" &amp; TRUNC(MOD(F3,60),0) &amp; ":" &amp; VALUE(IF(ISERROR(MID(F3,FIND(",",F3)+1,2)),0,MID(F3,FIND(",",F3)+1,2)))</f>
        <v>30:48:0</v>
      </c>
      <c r="H3" s="119">
        <f>(F3/45)</f>
        <v>41.06666666666667</v>
      </c>
      <c r="I3" s="29">
        <f>(H3*45)</f>
        <v>1848.0000000000002</v>
      </c>
      <c r="J3" s="23" t="str">
        <f t="shared" ref="J3:J21" si="1">TRUNC(I3/60,0) &amp; ":" &amp; TRUNC(MOD(I3,60),0) &amp; ":" &amp; VALUE(IF(ISERROR(MID(I3,FIND(",",I3)+1,2)),0,MID(I3,FIND(",",I3)+1,2)))</f>
        <v>30:48:0</v>
      </c>
      <c r="K3" s="39">
        <f>(A3*23.18)/100</f>
        <v>10.199199999999999</v>
      </c>
      <c r="L3" s="38">
        <f>(K3*60)</f>
        <v>611.952</v>
      </c>
      <c r="M3" s="23" t="str">
        <f t="shared" ref="M3:M22" si="2">TRUNC(L3/60,0) &amp; ":" &amp; TRUNC(MOD(L3,60),0) &amp; ":" &amp; VALUE(IF(ISERROR(MID(L3,FIND(",",L3)+1,2)),0,MID(L3,FIND(",",L3)+1,2)))</f>
        <v>10:11:95</v>
      </c>
      <c r="N3" s="38">
        <f>(C3+F3+L3)</f>
        <v>2639.9520000000002</v>
      </c>
      <c r="O3" s="38">
        <f>(N3/60)</f>
        <v>43.999200000000002</v>
      </c>
    </row>
    <row r="4" spans="1:15" ht="20.25" x14ac:dyDescent="0.3">
      <c r="A4" s="29">
        <v>43</v>
      </c>
      <c r="B4" s="35">
        <f t="shared" ref="B4:B22" si="3">(A4*6.82)/100</f>
        <v>2.9325999999999999</v>
      </c>
      <c r="C4" s="36">
        <v>176</v>
      </c>
      <c r="D4" s="3" t="str">
        <f>TRUNC(C4/60,0) &amp; ":" &amp; TRUNC(MOD(C4,60),0) &amp; ":" &amp; VALUE(IF(ISERROR(MID(C4,FIND(",",C4)+1,2)),0,MID(C4,FIND(",",C4)+1,2)))</f>
        <v>2:56:0</v>
      </c>
      <c r="E4" s="35">
        <f t="shared" ref="E4:E22" si="4">(A4*70)/100</f>
        <v>30.1</v>
      </c>
      <c r="F4" s="36">
        <f t="shared" ref="F4:F22" si="5">(E4*60)</f>
        <v>1806</v>
      </c>
      <c r="G4" s="2" t="str">
        <f t="shared" si="0"/>
        <v>30:6:0</v>
      </c>
      <c r="H4" s="119">
        <f t="shared" ref="H4:H22" si="6">(F4/45)</f>
        <v>40.133333333333333</v>
      </c>
      <c r="I4" s="29">
        <f t="shared" ref="I4:I21" si="7">(H4*45)</f>
        <v>1806</v>
      </c>
      <c r="J4" s="23" t="str">
        <f t="shared" si="1"/>
        <v>30:6:0</v>
      </c>
      <c r="K4" s="39">
        <f t="shared" ref="K4:K22" si="8">(A4*23.18)/100</f>
        <v>9.9673999999999996</v>
      </c>
      <c r="L4" s="38">
        <f t="shared" ref="L4:L22" si="9">(K4*60)</f>
        <v>598.04399999999998</v>
      </c>
      <c r="M4" s="23" t="str">
        <f t="shared" si="2"/>
        <v>9:58:4</v>
      </c>
      <c r="N4" s="38">
        <f t="shared" ref="N4:N22" si="10">(C4+F4+L4)</f>
        <v>2580.0439999999999</v>
      </c>
      <c r="O4" s="38">
        <f t="shared" ref="O4:O22" si="11">(N4/60)</f>
        <v>43.000733333333329</v>
      </c>
    </row>
    <row r="5" spans="1:15" ht="20.25" x14ac:dyDescent="0.3">
      <c r="A5" s="29">
        <v>42</v>
      </c>
      <c r="B5" s="35">
        <f t="shared" si="3"/>
        <v>2.8643999999999998</v>
      </c>
      <c r="C5" s="36">
        <v>172</v>
      </c>
      <c r="D5" s="3" t="str">
        <f>TRUNC(C5/60,0) &amp; ":" &amp; TRUNC(MOD(C5,60),0) &amp; ":" &amp; VALUE(IF(ISERROR(MID(C5,FIND(",",C5)+1,2)),0,MID(C5,FIND(",",C5)+1,2)))</f>
        <v>2:52:0</v>
      </c>
      <c r="E5" s="35">
        <f t="shared" si="4"/>
        <v>29.4</v>
      </c>
      <c r="F5" s="36">
        <f t="shared" si="5"/>
        <v>1764</v>
      </c>
      <c r="G5" s="2" t="str">
        <f t="shared" si="0"/>
        <v>29:24:0</v>
      </c>
      <c r="H5" s="119">
        <f t="shared" si="6"/>
        <v>39.200000000000003</v>
      </c>
      <c r="I5" s="29">
        <f t="shared" si="7"/>
        <v>1764.0000000000002</v>
      </c>
      <c r="J5" s="23" t="str">
        <f t="shared" si="1"/>
        <v>29:24:0</v>
      </c>
      <c r="K5" s="39">
        <f t="shared" si="8"/>
        <v>9.7355999999999998</v>
      </c>
      <c r="L5" s="38">
        <f t="shared" si="9"/>
        <v>584.13599999999997</v>
      </c>
      <c r="M5" s="23" t="str">
        <f t="shared" si="2"/>
        <v>9:44:13</v>
      </c>
      <c r="N5" s="38">
        <f t="shared" si="10"/>
        <v>2520.136</v>
      </c>
      <c r="O5" s="38">
        <f t="shared" si="11"/>
        <v>42.002266666666664</v>
      </c>
    </row>
    <row r="6" spans="1:15" ht="20.25" x14ac:dyDescent="0.3">
      <c r="A6" s="29">
        <v>41</v>
      </c>
      <c r="B6" s="35">
        <f t="shared" si="3"/>
        <v>2.7962000000000002</v>
      </c>
      <c r="C6" s="36">
        <v>168</v>
      </c>
      <c r="D6" s="3" t="str">
        <f>TRUNC(C6/60,0) &amp; ":" &amp; TRUNC(MOD(C6,60),0) &amp; ":" &amp; VALUE(IF(ISERROR(MID(C6,FIND(",",C6)+1,2)),0,MID(C6,FIND(",",C6)+1,2)))</f>
        <v>2:48:0</v>
      </c>
      <c r="E6" s="35">
        <f t="shared" si="4"/>
        <v>28.7</v>
      </c>
      <c r="F6" s="36">
        <f t="shared" si="5"/>
        <v>1722</v>
      </c>
      <c r="G6" s="2" t="str">
        <f t="shared" si="0"/>
        <v>28:42:0</v>
      </c>
      <c r="H6" s="119">
        <f t="shared" si="6"/>
        <v>38.266666666666666</v>
      </c>
      <c r="I6" s="29">
        <f t="shared" si="7"/>
        <v>1722</v>
      </c>
      <c r="J6" s="23" t="str">
        <f t="shared" si="1"/>
        <v>28:42:0</v>
      </c>
      <c r="K6" s="39">
        <f t="shared" si="8"/>
        <v>9.5038</v>
      </c>
      <c r="L6" s="38">
        <f t="shared" si="9"/>
        <v>570.22799999999995</v>
      </c>
      <c r="M6" s="23" t="str">
        <f t="shared" si="2"/>
        <v>9:30:22</v>
      </c>
      <c r="N6" s="38">
        <f t="shared" si="10"/>
        <v>2460.2280000000001</v>
      </c>
      <c r="O6" s="38">
        <f t="shared" si="11"/>
        <v>41.003799999999998</v>
      </c>
    </row>
    <row r="7" spans="1:15" ht="20.25" x14ac:dyDescent="0.3">
      <c r="A7" s="29">
        <v>40</v>
      </c>
      <c r="B7" s="35">
        <f t="shared" si="3"/>
        <v>2.7280000000000002</v>
      </c>
      <c r="C7" s="36">
        <v>164</v>
      </c>
      <c r="D7" s="3" t="str">
        <f>TRUNC(C7/60,0) &amp; ":" &amp; TRUNC(MOD(C7,60),0) &amp; ":" &amp; VALUE(IF(ISERROR(MID(C7,FIND(",",C7)+1,2)),0,MID(C7,FIND(",",C7)+1,2)))</f>
        <v>2:44:0</v>
      </c>
      <c r="E7" s="35">
        <f t="shared" si="4"/>
        <v>28</v>
      </c>
      <c r="F7" s="36">
        <f t="shared" si="5"/>
        <v>1680</v>
      </c>
      <c r="G7" s="2" t="str">
        <f t="shared" si="0"/>
        <v>28:0:0</v>
      </c>
      <c r="H7" s="119">
        <f t="shared" si="6"/>
        <v>37.333333333333336</v>
      </c>
      <c r="I7" s="29">
        <f t="shared" si="7"/>
        <v>1680</v>
      </c>
      <c r="J7" s="23" t="str">
        <f t="shared" si="1"/>
        <v>28:0:0</v>
      </c>
      <c r="K7" s="39">
        <f t="shared" si="8"/>
        <v>9.2720000000000002</v>
      </c>
      <c r="L7" s="38">
        <f t="shared" si="9"/>
        <v>556.32000000000005</v>
      </c>
      <c r="M7" s="23" t="str">
        <f t="shared" si="2"/>
        <v>9:16:32</v>
      </c>
      <c r="N7" s="38">
        <f t="shared" si="10"/>
        <v>2400.3200000000002</v>
      </c>
      <c r="O7" s="38">
        <f t="shared" si="11"/>
        <v>40.005333333333333</v>
      </c>
    </row>
    <row r="8" spans="1:15" ht="20.25" x14ac:dyDescent="0.3">
      <c r="A8" s="29">
        <v>39</v>
      </c>
      <c r="B8" s="35">
        <f t="shared" si="3"/>
        <v>2.6598000000000002</v>
      </c>
      <c r="C8" s="36">
        <v>160</v>
      </c>
      <c r="D8" s="3" t="str">
        <f t="shared" ref="D8:D22" si="12">TRUNC(C8/60,0) &amp; ":" &amp; TRUNC(MOD(C8,60),0) &amp; ":" &amp; VALUE(IF(ISERROR(MID(C8,FIND(",",C8)+1,2)),0,MID(C8,FIND(",",C8)+1,2)))</f>
        <v>2:40:0</v>
      </c>
      <c r="E8" s="35">
        <f t="shared" si="4"/>
        <v>27.3</v>
      </c>
      <c r="F8" s="36">
        <f t="shared" si="5"/>
        <v>1638</v>
      </c>
      <c r="G8" s="2" t="str">
        <f t="shared" si="0"/>
        <v>27:18:0</v>
      </c>
      <c r="H8" s="119">
        <f t="shared" si="6"/>
        <v>36.4</v>
      </c>
      <c r="I8" s="29">
        <f t="shared" si="7"/>
        <v>1638</v>
      </c>
      <c r="J8" s="23" t="str">
        <f t="shared" si="1"/>
        <v>27:18:0</v>
      </c>
      <c r="K8" s="39">
        <f t="shared" si="8"/>
        <v>9.0402000000000005</v>
      </c>
      <c r="L8" s="38">
        <f t="shared" si="9"/>
        <v>542.41200000000003</v>
      </c>
      <c r="M8" s="23" t="str">
        <f t="shared" si="2"/>
        <v>9:2:41</v>
      </c>
      <c r="N8" s="38">
        <f t="shared" si="10"/>
        <v>2340.4120000000003</v>
      </c>
      <c r="O8" s="38">
        <f t="shared" si="11"/>
        <v>39.006866666666674</v>
      </c>
    </row>
    <row r="9" spans="1:15" ht="20.25" x14ac:dyDescent="0.3">
      <c r="A9" s="29">
        <v>38</v>
      </c>
      <c r="B9" s="35">
        <f t="shared" si="3"/>
        <v>2.5916000000000001</v>
      </c>
      <c r="C9" s="36">
        <v>155</v>
      </c>
      <c r="D9" s="3" t="str">
        <f t="shared" si="12"/>
        <v>2:35:0</v>
      </c>
      <c r="E9" s="35">
        <f t="shared" si="4"/>
        <v>26.6</v>
      </c>
      <c r="F9" s="36">
        <f t="shared" si="5"/>
        <v>1596</v>
      </c>
      <c r="G9" s="2" t="str">
        <f t="shared" si="0"/>
        <v>26:36:0</v>
      </c>
      <c r="H9" s="119">
        <f t="shared" si="6"/>
        <v>35.466666666666669</v>
      </c>
      <c r="I9" s="29">
        <f t="shared" si="7"/>
        <v>1596</v>
      </c>
      <c r="J9" s="23" t="str">
        <f t="shared" si="1"/>
        <v>26:36:0</v>
      </c>
      <c r="K9" s="39">
        <f t="shared" si="8"/>
        <v>8.8084000000000007</v>
      </c>
      <c r="L9" s="38">
        <f t="shared" si="9"/>
        <v>528.50400000000002</v>
      </c>
      <c r="M9" s="23" t="str">
        <f t="shared" si="2"/>
        <v>8:48:50</v>
      </c>
      <c r="N9" s="38">
        <f t="shared" si="10"/>
        <v>2279.5039999999999</v>
      </c>
      <c r="O9" s="38">
        <f t="shared" si="11"/>
        <v>37.991733333333329</v>
      </c>
    </row>
    <row r="10" spans="1:15" ht="20.25" x14ac:dyDescent="0.3">
      <c r="A10" s="29">
        <v>37</v>
      </c>
      <c r="B10" s="35">
        <f t="shared" si="3"/>
        <v>2.5234000000000001</v>
      </c>
      <c r="C10" s="36">
        <v>151</v>
      </c>
      <c r="D10" s="3" t="str">
        <f t="shared" si="12"/>
        <v>2:31:0</v>
      </c>
      <c r="E10" s="35">
        <f t="shared" si="4"/>
        <v>25.9</v>
      </c>
      <c r="F10" s="36">
        <f t="shared" si="5"/>
        <v>1554</v>
      </c>
      <c r="G10" s="2" t="str">
        <f t="shared" si="0"/>
        <v>25:54:0</v>
      </c>
      <c r="H10" s="119">
        <f t="shared" si="6"/>
        <v>34.533333333333331</v>
      </c>
      <c r="I10" s="29">
        <f t="shared" si="7"/>
        <v>1554</v>
      </c>
      <c r="J10" s="23" t="str">
        <f t="shared" si="1"/>
        <v>25:54:0</v>
      </c>
      <c r="K10" s="39">
        <f t="shared" si="8"/>
        <v>8.5765999999999991</v>
      </c>
      <c r="L10" s="38">
        <f t="shared" si="9"/>
        <v>514.596</v>
      </c>
      <c r="M10" s="23" t="str">
        <f t="shared" si="2"/>
        <v>8:34:59</v>
      </c>
      <c r="N10" s="38">
        <f t="shared" si="10"/>
        <v>2219.596</v>
      </c>
      <c r="O10" s="38">
        <f t="shared" si="11"/>
        <v>36.993266666666663</v>
      </c>
    </row>
    <row r="11" spans="1:15" ht="20.25" x14ac:dyDescent="0.3">
      <c r="A11" s="29">
        <v>36</v>
      </c>
      <c r="B11" s="35">
        <f t="shared" si="3"/>
        <v>2.4552</v>
      </c>
      <c r="C11" s="36">
        <v>147</v>
      </c>
      <c r="D11" s="3" t="str">
        <f t="shared" si="12"/>
        <v>2:27:0</v>
      </c>
      <c r="E11" s="35">
        <f t="shared" si="4"/>
        <v>25.2</v>
      </c>
      <c r="F11" s="36">
        <f t="shared" si="5"/>
        <v>1512</v>
      </c>
      <c r="G11" s="2" t="str">
        <f t="shared" si="0"/>
        <v>25:12:0</v>
      </c>
      <c r="H11" s="119">
        <f t="shared" si="6"/>
        <v>33.6</v>
      </c>
      <c r="I11" s="29">
        <f t="shared" si="7"/>
        <v>1512</v>
      </c>
      <c r="J11" s="23" t="str">
        <f t="shared" si="1"/>
        <v>25:12:0</v>
      </c>
      <c r="K11" s="39">
        <f t="shared" si="8"/>
        <v>8.3447999999999993</v>
      </c>
      <c r="L11" s="38">
        <f t="shared" si="9"/>
        <v>500.68799999999999</v>
      </c>
      <c r="M11" s="23" t="str">
        <f t="shared" si="2"/>
        <v>8:20:68</v>
      </c>
      <c r="N11" s="38">
        <f t="shared" si="10"/>
        <v>2159.6880000000001</v>
      </c>
      <c r="O11" s="38">
        <f t="shared" si="11"/>
        <v>35.994800000000005</v>
      </c>
    </row>
    <row r="12" spans="1:15" ht="20.25" x14ac:dyDescent="0.3">
      <c r="A12" s="29">
        <v>35</v>
      </c>
      <c r="B12" s="35">
        <f t="shared" si="3"/>
        <v>2.387</v>
      </c>
      <c r="C12" s="36">
        <v>143</v>
      </c>
      <c r="D12" s="3" t="str">
        <f t="shared" si="12"/>
        <v>2:23:0</v>
      </c>
      <c r="E12" s="35">
        <f t="shared" si="4"/>
        <v>24.5</v>
      </c>
      <c r="F12" s="36">
        <f t="shared" si="5"/>
        <v>1470</v>
      </c>
      <c r="G12" s="2" t="str">
        <f t="shared" si="0"/>
        <v>24:30:0</v>
      </c>
      <c r="H12" s="119">
        <f t="shared" si="6"/>
        <v>32.666666666666664</v>
      </c>
      <c r="I12" s="29">
        <f t="shared" si="7"/>
        <v>1470</v>
      </c>
      <c r="J12" s="23" t="str">
        <f t="shared" si="1"/>
        <v>24:30:0</v>
      </c>
      <c r="K12" s="39">
        <f t="shared" si="8"/>
        <v>8.1129999999999995</v>
      </c>
      <c r="L12" s="38">
        <f t="shared" si="9"/>
        <v>486.78</v>
      </c>
      <c r="M12" s="23" t="str">
        <f t="shared" si="2"/>
        <v>8:6:78</v>
      </c>
      <c r="N12" s="38">
        <f t="shared" si="10"/>
        <v>2099.7799999999997</v>
      </c>
      <c r="O12" s="38">
        <f t="shared" si="11"/>
        <v>34.996333333333332</v>
      </c>
    </row>
    <row r="13" spans="1:15" ht="20.25" x14ac:dyDescent="0.3">
      <c r="A13" s="29">
        <v>34</v>
      </c>
      <c r="B13" s="35">
        <f t="shared" si="3"/>
        <v>2.3188</v>
      </c>
      <c r="C13" s="36">
        <v>139</v>
      </c>
      <c r="D13" s="3" t="str">
        <f t="shared" si="12"/>
        <v>2:19:0</v>
      </c>
      <c r="E13" s="35">
        <f t="shared" si="4"/>
        <v>23.8</v>
      </c>
      <c r="F13" s="36">
        <f t="shared" si="5"/>
        <v>1428</v>
      </c>
      <c r="G13" s="2" t="str">
        <f t="shared" si="0"/>
        <v>23:48:0</v>
      </c>
      <c r="H13" s="119">
        <f t="shared" si="6"/>
        <v>31.733333333333334</v>
      </c>
      <c r="I13" s="29">
        <f t="shared" si="7"/>
        <v>1428</v>
      </c>
      <c r="J13" s="23" t="str">
        <f t="shared" si="1"/>
        <v>23:48:0</v>
      </c>
      <c r="K13" s="39">
        <f t="shared" si="8"/>
        <v>7.8811999999999998</v>
      </c>
      <c r="L13" s="38">
        <f t="shared" si="9"/>
        <v>472.87199999999996</v>
      </c>
      <c r="M13" s="23" t="str">
        <f t="shared" si="2"/>
        <v>7:52:87</v>
      </c>
      <c r="N13" s="38">
        <f t="shared" si="10"/>
        <v>2039.8719999999998</v>
      </c>
      <c r="O13" s="38">
        <f t="shared" si="11"/>
        <v>33.997866666666667</v>
      </c>
    </row>
    <row r="14" spans="1:15" ht="20.25" x14ac:dyDescent="0.3">
      <c r="A14" s="29">
        <v>33</v>
      </c>
      <c r="B14" s="35">
        <f t="shared" si="3"/>
        <v>2.2505999999999999</v>
      </c>
      <c r="C14" s="36">
        <v>135</v>
      </c>
      <c r="D14" s="3" t="str">
        <f t="shared" si="12"/>
        <v>2:15:0</v>
      </c>
      <c r="E14" s="35">
        <f t="shared" si="4"/>
        <v>23.1</v>
      </c>
      <c r="F14" s="36">
        <f t="shared" si="5"/>
        <v>1386</v>
      </c>
      <c r="G14" s="2" t="str">
        <f t="shared" si="0"/>
        <v>23:6:0</v>
      </c>
      <c r="H14" s="119">
        <f t="shared" si="6"/>
        <v>30.8</v>
      </c>
      <c r="I14" s="29">
        <f t="shared" si="7"/>
        <v>1386</v>
      </c>
      <c r="J14" s="23" t="str">
        <f t="shared" si="1"/>
        <v>23:6:0</v>
      </c>
      <c r="K14" s="39">
        <f t="shared" si="8"/>
        <v>7.6493999999999991</v>
      </c>
      <c r="L14" s="38">
        <f t="shared" si="9"/>
        <v>458.96399999999994</v>
      </c>
      <c r="M14" s="23" t="str">
        <f t="shared" si="2"/>
        <v>7:38:96</v>
      </c>
      <c r="N14" s="38">
        <f t="shared" si="10"/>
        <v>1979.9639999999999</v>
      </c>
      <c r="O14" s="38">
        <f t="shared" si="11"/>
        <v>32.999400000000001</v>
      </c>
    </row>
    <row r="15" spans="1:15" ht="20.25" x14ac:dyDescent="0.3">
      <c r="A15" s="29">
        <v>32</v>
      </c>
      <c r="B15" s="35">
        <f t="shared" si="3"/>
        <v>2.1823999999999999</v>
      </c>
      <c r="C15" s="36">
        <v>131</v>
      </c>
      <c r="D15" s="3" t="str">
        <f t="shared" si="12"/>
        <v>2:11:0</v>
      </c>
      <c r="E15" s="35">
        <f t="shared" si="4"/>
        <v>22.4</v>
      </c>
      <c r="F15" s="36">
        <f t="shared" si="5"/>
        <v>1344</v>
      </c>
      <c r="G15" s="2" t="str">
        <f t="shared" si="0"/>
        <v>22:24:0</v>
      </c>
      <c r="H15" s="119">
        <f t="shared" si="6"/>
        <v>29.866666666666667</v>
      </c>
      <c r="I15" s="29">
        <f t="shared" si="7"/>
        <v>1344</v>
      </c>
      <c r="J15" s="23" t="str">
        <f t="shared" si="1"/>
        <v>22:24:0</v>
      </c>
      <c r="K15" s="39">
        <f t="shared" si="8"/>
        <v>7.4176000000000002</v>
      </c>
      <c r="L15" s="38">
        <f t="shared" si="9"/>
        <v>445.05600000000004</v>
      </c>
      <c r="M15" s="23" t="str">
        <f t="shared" si="2"/>
        <v>7:25:5</v>
      </c>
      <c r="N15" s="38">
        <f t="shared" si="10"/>
        <v>1920.056</v>
      </c>
      <c r="O15" s="38">
        <f t="shared" si="11"/>
        <v>32.000933333333336</v>
      </c>
    </row>
    <row r="16" spans="1:15" ht="20.25" x14ac:dyDescent="0.3">
      <c r="A16" s="29">
        <v>31</v>
      </c>
      <c r="B16" s="35">
        <f t="shared" si="3"/>
        <v>2.1142000000000003</v>
      </c>
      <c r="C16" s="36">
        <v>127</v>
      </c>
      <c r="D16" s="3" t="str">
        <f t="shared" si="12"/>
        <v>2:7:0</v>
      </c>
      <c r="E16" s="35">
        <f t="shared" si="4"/>
        <v>21.7</v>
      </c>
      <c r="F16" s="36">
        <f t="shared" si="5"/>
        <v>1302</v>
      </c>
      <c r="G16" s="2" t="str">
        <f t="shared" si="0"/>
        <v>21:42:0</v>
      </c>
      <c r="H16" s="119">
        <f t="shared" si="6"/>
        <v>28.933333333333334</v>
      </c>
      <c r="I16" s="29">
        <f t="shared" si="7"/>
        <v>1302</v>
      </c>
      <c r="J16" s="23" t="str">
        <f t="shared" si="1"/>
        <v>21:42:0</v>
      </c>
      <c r="K16" s="39">
        <f t="shared" si="8"/>
        <v>7.1858000000000004</v>
      </c>
      <c r="L16" s="38">
        <f t="shared" si="9"/>
        <v>431.14800000000002</v>
      </c>
      <c r="M16" s="23" t="str">
        <f t="shared" si="2"/>
        <v>7:11:14</v>
      </c>
      <c r="N16" s="38">
        <f t="shared" si="10"/>
        <v>1860.1480000000001</v>
      </c>
      <c r="O16" s="38">
        <f t="shared" si="11"/>
        <v>31.00246666666667</v>
      </c>
    </row>
    <row r="17" spans="1:15" ht="20.25" x14ac:dyDescent="0.3">
      <c r="A17" s="29">
        <v>30</v>
      </c>
      <c r="B17" s="35">
        <f t="shared" si="3"/>
        <v>2.0460000000000003</v>
      </c>
      <c r="C17" s="36">
        <v>123</v>
      </c>
      <c r="D17" s="3" t="str">
        <f t="shared" si="12"/>
        <v>2:3:0</v>
      </c>
      <c r="E17" s="35">
        <f t="shared" si="4"/>
        <v>21</v>
      </c>
      <c r="F17" s="36">
        <f t="shared" si="5"/>
        <v>1260</v>
      </c>
      <c r="G17" s="2" t="str">
        <f t="shared" si="0"/>
        <v>21:0:0</v>
      </c>
      <c r="H17" s="119">
        <f t="shared" si="6"/>
        <v>28</v>
      </c>
      <c r="I17" s="29">
        <f t="shared" si="7"/>
        <v>1260</v>
      </c>
      <c r="J17" s="23" t="str">
        <f t="shared" si="1"/>
        <v>21:0:0</v>
      </c>
      <c r="K17" s="39">
        <f t="shared" si="8"/>
        <v>6.9539999999999997</v>
      </c>
      <c r="L17" s="38">
        <f t="shared" si="9"/>
        <v>417.24</v>
      </c>
      <c r="M17" s="23" t="str">
        <f t="shared" si="2"/>
        <v>6:57:24</v>
      </c>
      <c r="N17" s="38">
        <f t="shared" si="10"/>
        <v>1800.24</v>
      </c>
      <c r="O17" s="38">
        <f t="shared" si="11"/>
        <v>30.004000000000001</v>
      </c>
    </row>
    <row r="18" spans="1:15" ht="20.25" x14ac:dyDescent="0.3">
      <c r="A18" s="29">
        <v>29</v>
      </c>
      <c r="B18" s="35">
        <f t="shared" si="3"/>
        <v>1.9778</v>
      </c>
      <c r="C18" s="36">
        <v>119</v>
      </c>
      <c r="D18" s="3" t="str">
        <f t="shared" si="12"/>
        <v>1:59:0</v>
      </c>
      <c r="E18" s="35">
        <f t="shared" si="4"/>
        <v>20.3</v>
      </c>
      <c r="F18" s="36">
        <f t="shared" si="5"/>
        <v>1218</v>
      </c>
      <c r="G18" s="2" t="str">
        <f t="shared" si="0"/>
        <v>20:18:0</v>
      </c>
      <c r="H18" s="119">
        <f t="shared" si="6"/>
        <v>27.066666666666666</v>
      </c>
      <c r="I18" s="29">
        <f t="shared" si="7"/>
        <v>1218</v>
      </c>
      <c r="J18" s="23" t="str">
        <f t="shared" si="1"/>
        <v>20:18:0</v>
      </c>
      <c r="K18" s="39">
        <f t="shared" si="8"/>
        <v>6.7222</v>
      </c>
      <c r="L18" s="38">
        <f t="shared" si="9"/>
        <v>403.33199999999999</v>
      </c>
      <c r="M18" s="23" t="str">
        <f t="shared" si="2"/>
        <v>6:43:33</v>
      </c>
      <c r="N18" s="38">
        <f t="shared" si="10"/>
        <v>1740.3319999999999</v>
      </c>
      <c r="O18" s="38">
        <f t="shared" si="11"/>
        <v>29.005533333333332</v>
      </c>
    </row>
    <row r="19" spans="1:15" ht="20.25" x14ac:dyDescent="0.3">
      <c r="A19" s="29">
        <v>28</v>
      </c>
      <c r="B19" s="35">
        <f t="shared" si="3"/>
        <v>1.9096000000000002</v>
      </c>
      <c r="C19" s="29">
        <v>115</v>
      </c>
      <c r="D19" s="3" t="str">
        <f t="shared" si="12"/>
        <v>1:55:0</v>
      </c>
      <c r="E19" s="35">
        <f t="shared" si="4"/>
        <v>19.600000000000001</v>
      </c>
      <c r="F19" s="36">
        <f t="shared" si="5"/>
        <v>1176</v>
      </c>
      <c r="G19" s="2" t="str">
        <f t="shared" si="0"/>
        <v>19:36:0</v>
      </c>
      <c r="H19" s="119">
        <f t="shared" si="6"/>
        <v>26.133333333333333</v>
      </c>
      <c r="I19" s="29">
        <f t="shared" si="7"/>
        <v>1176</v>
      </c>
      <c r="J19" s="23" t="str">
        <f t="shared" si="1"/>
        <v>19:36:0</v>
      </c>
      <c r="K19" s="39">
        <f t="shared" si="8"/>
        <v>6.4903999999999993</v>
      </c>
      <c r="L19" s="38">
        <f t="shared" si="9"/>
        <v>389.42399999999998</v>
      </c>
      <c r="M19" s="23" t="str">
        <f t="shared" si="2"/>
        <v>6:29:42</v>
      </c>
      <c r="N19" s="38">
        <f t="shared" si="10"/>
        <v>1680.424</v>
      </c>
      <c r="O19" s="38">
        <f t="shared" si="11"/>
        <v>28.007066666666667</v>
      </c>
    </row>
    <row r="20" spans="1:15" ht="20.25" x14ac:dyDescent="0.3">
      <c r="A20" s="29">
        <v>27</v>
      </c>
      <c r="B20" s="35">
        <f t="shared" si="3"/>
        <v>1.8414000000000001</v>
      </c>
      <c r="C20" s="29">
        <v>111</v>
      </c>
      <c r="D20" s="3" t="str">
        <f t="shared" si="12"/>
        <v>1:51:0</v>
      </c>
      <c r="E20" s="35">
        <f t="shared" si="4"/>
        <v>18.899999999999999</v>
      </c>
      <c r="F20" s="36">
        <f t="shared" si="5"/>
        <v>1134</v>
      </c>
      <c r="G20" s="2" t="str">
        <f t="shared" si="0"/>
        <v>18:54:0</v>
      </c>
      <c r="H20" s="119">
        <f t="shared" si="6"/>
        <v>25.2</v>
      </c>
      <c r="I20" s="29">
        <f t="shared" si="7"/>
        <v>1134</v>
      </c>
      <c r="J20" s="23" t="str">
        <f t="shared" si="1"/>
        <v>18:54:0</v>
      </c>
      <c r="K20" s="39">
        <f t="shared" si="8"/>
        <v>6.2586000000000004</v>
      </c>
      <c r="L20" s="38">
        <f t="shared" si="9"/>
        <v>375.51600000000002</v>
      </c>
      <c r="M20" s="23" t="str">
        <f t="shared" si="2"/>
        <v>6:15:51</v>
      </c>
      <c r="N20" s="38">
        <f t="shared" si="10"/>
        <v>1620.5160000000001</v>
      </c>
      <c r="O20" s="38">
        <f t="shared" si="11"/>
        <v>27.008600000000001</v>
      </c>
    </row>
    <row r="21" spans="1:15" ht="20.25" x14ac:dyDescent="0.3">
      <c r="A21" s="29">
        <v>26</v>
      </c>
      <c r="B21" s="35">
        <f t="shared" si="3"/>
        <v>1.7731999999999999</v>
      </c>
      <c r="C21" s="29">
        <v>107</v>
      </c>
      <c r="D21" s="3" t="str">
        <f t="shared" si="12"/>
        <v>1:47:0</v>
      </c>
      <c r="E21" s="35">
        <f t="shared" si="4"/>
        <v>18.2</v>
      </c>
      <c r="F21" s="36">
        <f t="shared" si="5"/>
        <v>1092</v>
      </c>
      <c r="G21" s="2" t="str">
        <f t="shared" si="0"/>
        <v>18:12:0</v>
      </c>
      <c r="H21" s="119">
        <f t="shared" si="6"/>
        <v>24.266666666666666</v>
      </c>
      <c r="I21" s="29">
        <f t="shared" si="7"/>
        <v>1092</v>
      </c>
      <c r="J21" s="23" t="str">
        <f t="shared" si="1"/>
        <v>18:12:0</v>
      </c>
      <c r="K21" s="39">
        <f t="shared" si="8"/>
        <v>6.0267999999999997</v>
      </c>
      <c r="L21" s="38">
        <f t="shared" si="9"/>
        <v>361.608</v>
      </c>
      <c r="M21" s="23" t="str">
        <f t="shared" si="2"/>
        <v>6:1:60</v>
      </c>
      <c r="N21" s="38">
        <f t="shared" si="10"/>
        <v>1560.6079999999999</v>
      </c>
      <c r="O21" s="38">
        <f t="shared" si="11"/>
        <v>26.010133333333332</v>
      </c>
    </row>
    <row r="22" spans="1:15" ht="20.25" x14ac:dyDescent="0.3">
      <c r="A22" s="29">
        <v>25</v>
      </c>
      <c r="B22" s="35">
        <f t="shared" si="3"/>
        <v>1.7050000000000001</v>
      </c>
      <c r="C22" s="29">
        <v>104</v>
      </c>
      <c r="D22" s="3" t="str">
        <f t="shared" si="12"/>
        <v>1:44:0</v>
      </c>
      <c r="E22" s="35">
        <f t="shared" si="4"/>
        <v>17.5</v>
      </c>
      <c r="F22" s="36">
        <f t="shared" si="5"/>
        <v>1050</v>
      </c>
      <c r="G22" s="2" t="str">
        <f t="shared" si="0"/>
        <v>17:30:0</v>
      </c>
      <c r="H22" s="119">
        <f t="shared" si="6"/>
        <v>23.333333333333332</v>
      </c>
      <c r="I22" s="29"/>
      <c r="J22" s="32"/>
      <c r="K22" s="39">
        <f t="shared" si="8"/>
        <v>5.7949999999999999</v>
      </c>
      <c r="L22" s="38">
        <f t="shared" si="9"/>
        <v>347.7</v>
      </c>
      <c r="M22" s="23" t="str">
        <f t="shared" si="2"/>
        <v>5:47:7</v>
      </c>
      <c r="N22" s="38">
        <f t="shared" si="10"/>
        <v>1501.7</v>
      </c>
      <c r="O22" s="38">
        <f t="shared" si="11"/>
        <v>25.028333333333332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G17" sqref="G17"/>
    </sheetView>
  </sheetViews>
  <sheetFormatPr baseColWidth="10" defaultRowHeight="15" x14ac:dyDescent="0.25"/>
  <cols>
    <col min="1" max="1" width="24" customWidth="1"/>
    <col min="2" max="3" width="14" customWidth="1"/>
  </cols>
  <sheetData>
    <row r="1" spans="1:9" ht="21.75" thickBot="1" x14ac:dyDescent="0.4">
      <c r="A1" s="50"/>
      <c r="B1" s="88" t="s">
        <v>35</v>
      </c>
      <c r="C1" s="88"/>
      <c r="D1" s="88"/>
      <c r="E1" s="50"/>
    </row>
    <row r="2" spans="1:9" ht="18.75" x14ac:dyDescent="0.3">
      <c r="A2" s="65" t="s">
        <v>11</v>
      </c>
      <c r="B2" s="66" t="s">
        <v>28</v>
      </c>
      <c r="C2" s="67" t="s">
        <v>7</v>
      </c>
      <c r="D2" s="67" t="s">
        <v>12</v>
      </c>
      <c r="E2" s="68"/>
    </row>
    <row r="3" spans="1:9" ht="21" x14ac:dyDescent="0.35">
      <c r="A3" s="69" t="s">
        <v>30</v>
      </c>
      <c r="B3" s="3">
        <v>38</v>
      </c>
      <c r="C3" s="27">
        <f>(B3*45)</f>
        <v>1710</v>
      </c>
      <c r="D3" s="27" t="str">
        <f t="shared" ref="D3:D15" si="0">TRUNC(C3/60,0) &amp; ":" &amp; TRUNC(MOD(C3,60),0) &amp; ":" &amp; VALUE(IF(ISERROR(MID(C3,FIND(",",C3)+1,2)),0,MID(C3,FIND(",",C3)+1,2)))</f>
        <v>28:30:0</v>
      </c>
      <c r="E3" s="70">
        <f>(C3/60)</f>
        <v>28.5</v>
      </c>
      <c r="F3" s="6" t="s">
        <v>36</v>
      </c>
      <c r="G3" s="5"/>
      <c r="H3" s="24"/>
      <c r="I3" s="22"/>
    </row>
    <row r="4" spans="1:9" ht="21" x14ac:dyDescent="0.35">
      <c r="A4" s="71" t="s">
        <v>31</v>
      </c>
      <c r="B4" s="7">
        <f>(C4/60)</f>
        <v>2.7866666666666671</v>
      </c>
      <c r="C4" s="52">
        <f>(B3*4.4)</f>
        <v>167.20000000000002</v>
      </c>
      <c r="D4" s="4" t="str">
        <f t="shared" si="0"/>
        <v>2:47:2</v>
      </c>
      <c r="E4" s="72">
        <f t="shared" ref="E4:E15" si="1">(C4/60)</f>
        <v>2.7866666666666671</v>
      </c>
      <c r="F4" s="6" t="s">
        <v>32</v>
      </c>
      <c r="G4" s="5"/>
      <c r="H4" s="24"/>
      <c r="I4" s="22"/>
    </row>
    <row r="5" spans="1:9" ht="21" x14ac:dyDescent="0.35">
      <c r="A5" s="73" t="s">
        <v>37</v>
      </c>
      <c r="B5" s="23">
        <v>3</v>
      </c>
      <c r="C5" s="49">
        <f t="shared" ref="C5:C12" si="2">(B5*60)</f>
        <v>180</v>
      </c>
      <c r="D5" s="49" t="str">
        <f t="shared" si="0"/>
        <v>3:0:0</v>
      </c>
      <c r="E5" s="74">
        <f t="shared" si="1"/>
        <v>3</v>
      </c>
      <c r="F5" s="6" t="s">
        <v>34</v>
      </c>
      <c r="G5" s="26"/>
      <c r="I5" s="22"/>
    </row>
    <row r="6" spans="1:9" ht="21" x14ac:dyDescent="0.35">
      <c r="A6" s="73" t="s">
        <v>13</v>
      </c>
      <c r="B6" s="23">
        <v>1.5</v>
      </c>
      <c r="C6" s="49">
        <f t="shared" si="2"/>
        <v>90</v>
      </c>
      <c r="D6" s="49" t="str">
        <f t="shared" si="0"/>
        <v>1:30:0</v>
      </c>
      <c r="E6" s="74">
        <f t="shared" si="1"/>
        <v>1.5</v>
      </c>
    </row>
    <row r="7" spans="1:9" ht="21" x14ac:dyDescent="0.35">
      <c r="A7" s="73" t="s">
        <v>14</v>
      </c>
      <c r="B7" s="23">
        <v>2</v>
      </c>
      <c r="C7" s="49">
        <f t="shared" si="2"/>
        <v>120</v>
      </c>
      <c r="D7" s="49" t="str">
        <f t="shared" si="0"/>
        <v>2:0:0</v>
      </c>
      <c r="E7" s="74">
        <f t="shared" si="1"/>
        <v>2</v>
      </c>
    </row>
    <row r="8" spans="1:9" ht="21" x14ac:dyDescent="0.35">
      <c r="A8" s="73" t="s">
        <v>15</v>
      </c>
      <c r="B8" s="23">
        <v>1</v>
      </c>
      <c r="C8" s="49">
        <f t="shared" si="2"/>
        <v>60</v>
      </c>
      <c r="D8" s="49" t="str">
        <f t="shared" si="0"/>
        <v>1:0:0</v>
      </c>
      <c r="E8" s="74">
        <f t="shared" si="1"/>
        <v>1</v>
      </c>
    </row>
    <row r="9" spans="1:9" ht="21" x14ac:dyDescent="0.35">
      <c r="A9" s="73" t="s">
        <v>16</v>
      </c>
      <c r="B9" s="23">
        <v>1</v>
      </c>
      <c r="C9" s="49">
        <f t="shared" si="2"/>
        <v>60</v>
      </c>
      <c r="D9" s="49" t="str">
        <f t="shared" si="0"/>
        <v>1:0:0</v>
      </c>
      <c r="E9" s="74">
        <f t="shared" si="1"/>
        <v>1</v>
      </c>
    </row>
    <row r="10" spans="1:9" ht="21" x14ac:dyDescent="0.35">
      <c r="A10" s="73" t="s">
        <v>17</v>
      </c>
      <c r="B10" s="62">
        <v>1.2</v>
      </c>
      <c r="C10" s="49">
        <f t="shared" si="2"/>
        <v>72</v>
      </c>
      <c r="D10" s="49" t="str">
        <f t="shared" si="0"/>
        <v>1:12:0</v>
      </c>
      <c r="E10" s="74">
        <f t="shared" si="1"/>
        <v>1.2</v>
      </c>
    </row>
    <row r="11" spans="1:9" ht="21" x14ac:dyDescent="0.35">
      <c r="A11" s="73"/>
      <c r="B11" s="23"/>
      <c r="C11" s="49">
        <f t="shared" si="2"/>
        <v>0</v>
      </c>
      <c r="D11" s="49" t="str">
        <f t="shared" si="0"/>
        <v>0:0:0</v>
      </c>
      <c r="E11" s="74">
        <f t="shared" si="1"/>
        <v>0</v>
      </c>
    </row>
    <row r="12" spans="1:9" ht="21.75" thickBot="1" x14ac:dyDescent="0.4">
      <c r="A12" s="75"/>
      <c r="B12" s="54"/>
      <c r="C12" s="53">
        <f t="shared" si="2"/>
        <v>0</v>
      </c>
      <c r="D12" s="53" t="str">
        <f t="shared" si="0"/>
        <v>0:0:0</v>
      </c>
      <c r="E12" s="74">
        <f t="shared" si="1"/>
        <v>0</v>
      </c>
    </row>
    <row r="13" spans="1:9" ht="21.75" thickBot="1" x14ac:dyDescent="0.4">
      <c r="A13" s="55" t="s">
        <v>29</v>
      </c>
      <c r="B13" s="56"/>
      <c r="C13" s="57">
        <f>SUM(C5:C12)</f>
        <v>582</v>
      </c>
      <c r="D13" s="57" t="str">
        <f t="shared" si="0"/>
        <v>9:42:0</v>
      </c>
      <c r="E13" s="64">
        <f t="shared" si="1"/>
        <v>9.6999999999999993</v>
      </c>
    </row>
    <row r="14" spans="1:9" ht="21.75" thickBot="1" x14ac:dyDescent="0.4">
      <c r="A14" s="76"/>
      <c r="B14" s="58"/>
      <c r="C14" s="58"/>
      <c r="D14" s="58"/>
      <c r="E14" s="77"/>
    </row>
    <row r="15" spans="1:9" ht="24" thickBot="1" x14ac:dyDescent="0.4">
      <c r="A15" s="59" t="s">
        <v>33</v>
      </c>
      <c r="B15" s="60"/>
      <c r="C15" s="61">
        <f>(C3+C4+C13)</f>
        <v>2459.1999999999998</v>
      </c>
      <c r="D15" s="60" t="str">
        <f t="shared" si="0"/>
        <v>40:59:2</v>
      </c>
      <c r="E15" s="63">
        <f t="shared" si="1"/>
        <v>40.986666666666665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Horario</vt:lpstr>
      <vt:lpstr>Hoja3</vt:lpstr>
      <vt:lpstr>Hor.Personal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USUARIO1</cp:lastModifiedBy>
  <dcterms:created xsi:type="dcterms:W3CDTF">2017-03-28T01:12:54Z</dcterms:created>
  <dcterms:modified xsi:type="dcterms:W3CDTF">2017-06-02T02:00:23Z</dcterms:modified>
</cp:coreProperties>
</file>